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75" windowWidth="14010" windowHeight="12405" firstSheet="8" activeTab="9"/>
  </bookViews>
  <sheets>
    <sheet name="Temperatur" sheetId="1" r:id="rId1"/>
    <sheet name="Feuchte" sheetId="2" r:id="rId2"/>
    <sheet name="Wind" sheetId="3" r:id="rId3"/>
    <sheet name="Luftdruck" sheetId="4" r:id="rId4"/>
    <sheet name="Niederschlag" sheetId="5" r:id="rId5"/>
    <sheet name="Sonnenscheindauer" sheetId="6" r:id="rId6"/>
    <sheet name="Helligkeit" sheetId="7" r:id="rId7"/>
    <sheet name="Windrichtung" sheetId="8" r:id="rId8"/>
    <sheet name="Schneehöhe" sheetId="9" r:id="rId9"/>
    <sheet name="Überblick" sheetId="10" r:id="rId10"/>
  </sheets>
  <definedNames/>
  <calcPr fullCalcOnLoad="1"/>
</workbook>
</file>

<file path=xl/sharedStrings.xml><?xml version="1.0" encoding="utf-8"?>
<sst xmlns="http://schemas.openxmlformats.org/spreadsheetml/2006/main" count="75" uniqueCount="62">
  <si>
    <t>Oberthal</t>
  </si>
  <si>
    <t>Temperatur Max.</t>
  </si>
  <si>
    <t>Temperatur Min.</t>
  </si>
  <si>
    <t>Temperatur 5cm Min.</t>
  </si>
  <si>
    <t>Feuchte Max.</t>
  </si>
  <si>
    <t>Feuchte Min.</t>
  </si>
  <si>
    <t>Wind Max.</t>
  </si>
  <si>
    <t>Windchill Min.</t>
  </si>
  <si>
    <t>Windchill 5cm Min.</t>
  </si>
  <si>
    <t>Luftdruck Max.</t>
  </si>
  <si>
    <t>Luftdruck Min.</t>
  </si>
  <si>
    <t>Niederschlag 24h</t>
  </si>
  <si>
    <t>Niederschlag Monat</t>
  </si>
  <si>
    <t>Sonnenscheindauer</t>
  </si>
  <si>
    <t>Helligkeit Max.</t>
  </si>
  <si>
    <t>Windrichtung Eintragezeit</t>
  </si>
  <si>
    <t>Schneehöhe</t>
  </si>
  <si>
    <t>Durchschnitte:</t>
  </si>
  <si>
    <t>Maximum:</t>
  </si>
  <si>
    <t>Minimum:</t>
  </si>
  <si>
    <t>Total:</t>
  </si>
  <si>
    <t>Niederschlag 24 Stunden</t>
  </si>
  <si>
    <t>Niederschlag im Monat</t>
  </si>
  <si>
    <t>Windrichtung</t>
  </si>
  <si>
    <t>79h 52min</t>
  </si>
  <si>
    <t>+22h 52min</t>
  </si>
  <si>
    <t>Monatsdiagramm Januar 2006</t>
  </si>
  <si>
    <t>Temperatur-Tage:</t>
  </si>
  <si>
    <t>Abweichung der Norm:</t>
  </si>
  <si>
    <t>&lt;3 Beaufort</t>
  </si>
  <si>
    <t>Windmaximum-Tage:</t>
  </si>
  <si>
    <t>&gt;7 Beaufort</t>
  </si>
  <si>
    <t>7 Beaufort</t>
  </si>
  <si>
    <t>6 Beaufort</t>
  </si>
  <si>
    <t>5 Beaufort</t>
  </si>
  <si>
    <t>4 Beaufort</t>
  </si>
  <si>
    <t>3 Beaufort</t>
  </si>
  <si>
    <t>Schnee-Tage:</t>
  </si>
  <si>
    <t>&gt; 0cm</t>
  </si>
  <si>
    <t>&gt;= 1cm</t>
  </si>
  <si>
    <t>&gt;= 5cm</t>
  </si>
  <si>
    <t>&gt;= 10cm</t>
  </si>
  <si>
    <t>&gt;= 15cm</t>
  </si>
  <si>
    <t>&gt;= 20cm</t>
  </si>
  <si>
    <t>&gt;= 30cm</t>
  </si>
  <si>
    <t>&gt;= 40cm</t>
  </si>
  <si>
    <t>&gt;= 50cm</t>
  </si>
  <si>
    <t>&gt;= 75cm</t>
  </si>
  <si>
    <t>&gt;= 100cm</t>
  </si>
  <si>
    <t>Tmin &lt;= -10°C</t>
  </si>
  <si>
    <t>Tmax &lt;= 0°C</t>
  </si>
  <si>
    <t>Tmin &lt; 0°C</t>
  </si>
  <si>
    <t>Tmax &lt; 10°C</t>
  </si>
  <si>
    <t>Tmax &gt;= 20°C</t>
  </si>
  <si>
    <t>Tmax &gt;= 25°C</t>
  </si>
  <si>
    <t>Tmax &gt;= 30°C</t>
  </si>
  <si>
    <t>Tmin &gt;= 20°C</t>
  </si>
  <si>
    <t>-2.02 °C</t>
  </si>
  <si>
    <t>-2.38 °C</t>
  </si>
  <si>
    <t>-57.9 mm</t>
  </si>
  <si>
    <t>+9.9</t>
  </si>
  <si>
    <t>+3.9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</si>
</sst>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  <numFmt numFmtId="166" formatCode="[$-807]d/\ mmmm\ yyyy;@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16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NumberForma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20" fontId="0" fillId="3" borderId="0" xfId="0" applyNumberFormat="1" applyFill="1" applyAlignment="1">
      <alignment/>
    </xf>
    <xf numFmtId="20" fontId="0" fillId="4" borderId="0" xfId="0" applyNumberFormat="1" applyFill="1" applyAlignment="1">
      <alignment horizontal="right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20" fontId="0" fillId="5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" fontId="0" fillId="2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20" fontId="0" fillId="0" borderId="0" xfId="0" applyNumberFormat="1" applyFill="1" applyAlignment="1">
      <alignment/>
    </xf>
    <xf numFmtId="0" fontId="0" fillId="6" borderId="0" xfId="0" applyFont="1" applyFill="1" applyAlignment="1" quotePrefix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5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2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1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6" borderId="0" xfId="0" applyFont="1" applyFill="1" applyAlignment="1">
      <alignment/>
    </xf>
    <xf numFmtId="0" fontId="7" fillId="19" borderId="0" xfId="0" applyFont="1" applyFill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Überblick!$A$7:$B$7</c:f>
              <c:strCache>
                <c:ptCount val="1"/>
                <c:pt idx="0">
                  <c:v>Temperatur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Überblick!$C$6:$AG$6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Überblick!$C$7:$AG$7</c:f>
              <c:numCache>
                <c:ptCount val="31"/>
                <c:pt idx="0">
                  <c:v>4</c:v>
                </c:pt>
                <c:pt idx="1">
                  <c:v>0.7</c:v>
                </c:pt>
                <c:pt idx="2">
                  <c:v>-0.5</c:v>
                </c:pt>
                <c:pt idx="3">
                  <c:v>-2.1</c:v>
                </c:pt>
                <c:pt idx="4">
                  <c:v>-2.1</c:v>
                </c:pt>
                <c:pt idx="5">
                  <c:v>-0.9</c:v>
                </c:pt>
                <c:pt idx="6">
                  <c:v>-1.1</c:v>
                </c:pt>
                <c:pt idx="7">
                  <c:v>-1.8</c:v>
                </c:pt>
                <c:pt idx="8">
                  <c:v>-2.6</c:v>
                </c:pt>
                <c:pt idx="9">
                  <c:v>-1.4</c:v>
                </c:pt>
                <c:pt idx="10">
                  <c:v>-2.6</c:v>
                </c:pt>
                <c:pt idx="11">
                  <c:v>-0.6</c:v>
                </c:pt>
                <c:pt idx="12">
                  <c:v>-0.2</c:v>
                </c:pt>
                <c:pt idx="13">
                  <c:v>-2.5</c:v>
                </c:pt>
                <c:pt idx="14">
                  <c:v>-2.1</c:v>
                </c:pt>
                <c:pt idx="15">
                  <c:v>-0.6</c:v>
                </c:pt>
                <c:pt idx="16">
                  <c:v>2.5</c:v>
                </c:pt>
                <c:pt idx="17">
                  <c:v>2</c:v>
                </c:pt>
                <c:pt idx="18">
                  <c:v>2.2</c:v>
                </c:pt>
                <c:pt idx="19">
                  <c:v>0.2</c:v>
                </c:pt>
                <c:pt idx="20">
                  <c:v>4.3</c:v>
                </c:pt>
                <c:pt idx="21">
                  <c:v>0.6</c:v>
                </c:pt>
                <c:pt idx="22">
                  <c:v>-4.4</c:v>
                </c:pt>
                <c:pt idx="23">
                  <c:v>-5</c:v>
                </c:pt>
                <c:pt idx="24">
                  <c:v>-1.2</c:v>
                </c:pt>
                <c:pt idx="25">
                  <c:v>-1.6</c:v>
                </c:pt>
                <c:pt idx="26">
                  <c:v>-3</c:v>
                </c:pt>
                <c:pt idx="27">
                  <c:v>7</c:v>
                </c:pt>
                <c:pt idx="28">
                  <c:v>3.5</c:v>
                </c:pt>
                <c:pt idx="29">
                  <c:v>2.8</c:v>
                </c:pt>
                <c:pt idx="30">
                  <c:v>2.7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Überblick!$A$8:$B$8</c:f>
              <c:strCache>
                <c:ptCount val="1"/>
                <c:pt idx="0">
                  <c:v>Temperatur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Überblick!$C$6:$AG$6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Überblick!$C$8:$AG$8</c:f>
              <c:numCache>
                <c:ptCount val="31"/>
                <c:pt idx="0">
                  <c:v>-0.4</c:v>
                </c:pt>
                <c:pt idx="1">
                  <c:v>-1</c:v>
                </c:pt>
                <c:pt idx="2">
                  <c:v>-3.5</c:v>
                </c:pt>
                <c:pt idx="3">
                  <c:v>-4.2</c:v>
                </c:pt>
                <c:pt idx="4">
                  <c:v>-6.9</c:v>
                </c:pt>
                <c:pt idx="5">
                  <c:v>-8.3</c:v>
                </c:pt>
                <c:pt idx="6">
                  <c:v>-9.9</c:v>
                </c:pt>
                <c:pt idx="7">
                  <c:v>-8.9</c:v>
                </c:pt>
                <c:pt idx="8">
                  <c:v>-11.8</c:v>
                </c:pt>
                <c:pt idx="9">
                  <c:v>-10.8</c:v>
                </c:pt>
                <c:pt idx="10">
                  <c:v>-12.2</c:v>
                </c:pt>
                <c:pt idx="11">
                  <c:v>-5.8</c:v>
                </c:pt>
                <c:pt idx="12">
                  <c:v>-7.9</c:v>
                </c:pt>
                <c:pt idx="13">
                  <c:v>-7.5</c:v>
                </c:pt>
                <c:pt idx="14">
                  <c:v>-10.7</c:v>
                </c:pt>
                <c:pt idx="15">
                  <c:v>-8.9</c:v>
                </c:pt>
                <c:pt idx="16">
                  <c:v>-4.1</c:v>
                </c:pt>
                <c:pt idx="17">
                  <c:v>0.7</c:v>
                </c:pt>
                <c:pt idx="18">
                  <c:v>-1.3</c:v>
                </c:pt>
                <c:pt idx="19">
                  <c:v>-5.7</c:v>
                </c:pt>
                <c:pt idx="20">
                  <c:v>0.3</c:v>
                </c:pt>
                <c:pt idx="21">
                  <c:v>-2.7</c:v>
                </c:pt>
                <c:pt idx="22">
                  <c:v>-5.8</c:v>
                </c:pt>
                <c:pt idx="23">
                  <c:v>-9.9</c:v>
                </c:pt>
                <c:pt idx="24">
                  <c:v>-8.9</c:v>
                </c:pt>
                <c:pt idx="25">
                  <c:v>-4.5</c:v>
                </c:pt>
                <c:pt idx="26">
                  <c:v>-7.6</c:v>
                </c:pt>
                <c:pt idx="27">
                  <c:v>-7.7</c:v>
                </c:pt>
                <c:pt idx="28">
                  <c:v>-2.8</c:v>
                </c:pt>
                <c:pt idx="29">
                  <c:v>-4</c:v>
                </c:pt>
                <c:pt idx="30">
                  <c:v>-5.7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Überblick!$A$9:$B$9</c:f>
              <c:strCache>
                <c:ptCount val="1"/>
                <c:pt idx="0">
                  <c:v>Temperatur 5cm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Überblick!$C$6:$AG$6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Überblick!$C$9:$AG$9</c:f>
              <c:numCache>
                <c:ptCount val="31"/>
                <c:pt idx="0">
                  <c:v>-1.2</c:v>
                </c:pt>
                <c:pt idx="1">
                  <c:v>-1.6</c:v>
                </c:pt>
                <c:pt idx="2">
                  <c:v>-4.4</c:v>
                </c:pt>
                <c:pt idx="3">
                  <c:v>-5.5</c:v>
                </c:pt>
                <c:pt idx="4">
                  <c:v>-8.3</c:v>
                </c:pt>
                <c:pt idx="5">
                  <c:v>-9.9</c:v>
                </c:pt>
                <c:pt idx="6">
                  <c:v>-10.5</c:v>
                </c:pt>
                <c:pt idx="7">
                  <c:v>-9.4</c:v>
                </c:pt>
                <c:pt idx="8">
                  <c:v>-11.3</c:v>
                </c:pt>
                <c:pt idx="9">
                  <c:v>-11.5</c:v>
                </c:pt>
                <c:pt idx="10">
                  <c:v>-12.7</c:v>
                </c:pt>
                <c:pt idx="11">
                  <c:v>-8.6</c:v>
                </c:pt>
                <c:pt idx="12">
                  <c:v>-10.4</c:v>
                </c:pt>
                <c:pt idx="13">
                  <c:v>-10.5</c:v>
                </c:pt>
                <c:pt idx="14">
                  <c:v>-12.8</c:v>
                </c:pt>
                <c:pt idx="15">
                  <c:v>-11.5</c:v>
                </c:pt>
                <c:pt idx="16">
                  <c:v>-4.2</c:v>
                </c:pt>
                <c:pt idx="17">
                  <c:v>0.3</c:v>
                </c:pt>
                <c:pt idx="18">
                  <c:v>-2.1</c:v>
                </c:pt>
                <c:pt idx="19">
                  <c:v>-5</c:v>
                </c:pt>
                <c:pt idx="20">
                  <c:v>-1.5</c:v>
                </c:pt>
                <c:pt idx="21">
                  <c:v>-5.1</c:v>
                </c:pt>
                <c:pt idx="22">
                  <c:v>-5.9</c:v>
                </c:pt>
                <c:pt idx="23">
                  <c:v>-9.9</c:v>
                </c:pt>
                <c:pt idx="24">
                  <c:v>-10</c:v>
                </c:pt>
                <c:pt idx="25">
                  <c:v>-5.3</c:v>
                </c:pt>
                <c:pt idx="26">
                  <c:v>-8.8</c:v>
                </c:pt>
                <c:pt idx="27">
                  <c:v>-9.3</c:v>
                </c:pt>
                <c:pt idx="28">
                  <c:v>-3.6</c:v>
                </c:pt>
                <c:pt idx="29">
                  <c:v>-6.3</c:v>
                </c:pt>
                <c:pt idx="30">
                  <c:v>-7.4</c:v>
                </c:pt>
              </c:numCache>
            </c:numRef>
          </c:val>
          <c:smooth val="1"/>
        </c:ser>
        <c:marker val="1"/>
        <c:axId val="49123570"/>
        <c:axId val="39458947"/>
      </c:lineChart>
      <c:catAx>
        <c:axId val="491235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9458947"/>
        <c:crosses val="autoZero"/>
        <c:auto val="0"/>
        <c:lblOffset val="100"/>
        <c:noMultiLvlLbl val="0"/>
      </c:catAx>
      <c:valAx>
        <c:axId val="39458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235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Feuchte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Überblick!$A$11:$B$11</c:f>
              <c:strCache>
                <c:ptCount val="1"/>
                <c:pt idx="0">
                  <c:v>Feuchte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Überblick!$C$10:$AG$10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Überblick!$C$11:$AG$11</c:f>
              <c:numCache>
                <c:ptCount val="31"/>
                <c:pt idx="0">
                  <c:v>91</c:v>
                </c:pt>
                <c:pt idx="1">
                  <c:v>89</c:v>
                </c:pt>
                <c:pt idx="2">
                  <c:v>83</c:v>
                </c:pt>
                <c:pt idx="3">
                  <c:v>82</c:v>
                </c:pt>
                <c:pt idx="4">
                  <c:v>82</c:v>
                </c:pt>
                <c:pt idx="5">
                  <c:v>84</c:v>
                </c:pt>
                <c:pt idx="6">
                  <c:v>87</c:v>
                </c:pt>
                <c:pt idx="7">
                  <c:v>75</c:v>
                </c:pt>
                <c:pt idx="8">
                  <c:v>85</c:v>
                </c:pt>
                <c:pt idx="9">
                  <c:v>85</c:v>
                </c:pt>
                <c:pt idx="10">
                  <c:v>84</c:v>
                </c:pt>
                <c:pt idx="11">
                  <c:v>71</c:v>
                </c:pt>
                <c:pt idx="12">
                  <c:v>79</c:v>
                </c:pt>
                <c:pt idx="13">
                  <c:v>64</c:v>
                </c:pt>
                <c:pt idx="14">
                  <c:v>71</c:v>
                </c:pt>
                <c:pt idx="15">
                  <c:v>65</c:v>
                </c:pt>
                <c:pt idx="16">
                  <c:v>85</c:v>
                </c:pt>
                <c:pt idx="17">
                  <c:v>88</c:v>
                </c:pt>
                <c:pt idx="18">
                  <c:v>89</c:v>
                </c:pt>
                <c:pt idx="19">
                  <c:v>90</c:v>
                </c:pt>
                <c:pt idx="20">
                  <c:v>86</c:v>
                </c:pt>
                <c:pt idx="21">
                  <c:v>85</c:v>
                </c:pt>
                <c:pt idx="22">
                  <c:v>81</c:v>
                </c:pt>
                <c:pt idx="23">
                  <c:v>82</c:v>
                </c:pt>
                <c:pt idx="24">
                  <c:v>86</c:v>
                </c:pt>
                <c:pt idx="25">
                  <c:v>92</c:v>
                </c:pt>
                <c:pt idx="26">
                  <c:v>84</c:v>
                </c:pt>
                <c:pt idx="27">
                  <c:v>86</c:v>
                </c:pt>
                <c:pt idx="28">
                  <c:v>75</c:v>
                </c:pt>
                <c:pt idx="29">
                  <c:v>84</c:v>
                </c:pt>
                <c:pt idx="30">
                  <c:v>87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Überblick!$A$12:$B$12</c:f>
              <c:strCache>
                <c:ptCount val="1"/>
                <c:pt idx="0">
                  <c:v>Feuchte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Überblick!$C$10:$AG$10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Überblick!$C$12:$AG$12</c:f>
              <c:numCache>
                <c:ptCount val="31"/>
                <c:pt idx="0">
                  <c:v>69</c:v>
                </c:pt>
                <c:pt idx="1">
                  <c:v>80</c:v>
                </c:pt>
                <c:pt idx="2">
                  <c:v>77</c:v>
                </c:pt>
                <c:pt idx="3">
                  <c:v>69</c:v>
                </c:pt>
                <c:pt idx="4">
                  <c:v>69</c:v>
                </c:pt>
                <c:pt idx="5">
                  <c:v>65</c:v>
                </c:pt>
                <c:pt idx="6">
                  <c:v>71</c:v>
                </c:pt>
                <c:pt idx="7">
                  <c:v>73</c:v>
                </c:pt>
                <c:pt idx="8">
                  <c:v>71</c:v>
                </c:pt>
                <c:pt idx="9">
                  <c:v>70</c:v>
                </c:pt>
                <c:pt idx="10">
                  <c:v>55</c:v>
                </c:pt>
                <c:pt idx="11">
                  <c:v>51</c:v>
                </c:pt>
                <c:pt idx="12">
                  <c:v>54</c:v>
                </c:pt>
                <c:pt idx="13">
                  <c:v>49</c:v>
                </c:pt>
                <c:pt idx="14">
                  <c:v>55</c:v>
                </c:pt>
                <c:pt idx="15">
                  <c:v>46</c:v>
                </c:pt>
                <c:pt idx="16">
                  <c:v>60</c:v>
                </c:pt>
                <c:pt idx="17">
                  <c:v>79</c:v>
                </c:pt>
                <c:pt idx="18">
                  <c:v>86</c:v>
                </c:pt>
                <c:pt idx="19">
                  <c:v>87</c:v>
                </c:pt>
                <c:pt idx="20">
                  <c:v>70</c:v>
                </c:pt>
                <c:pt idx="21">
                  <c:v>59</c:v>
                </c:pt>
                <c:pt idx="22">
                  <c:v>69</c:v>
                </c:pt>
                <c:pt idx="23">
                  <c:v>74</c:v>
                </c:pt>
                <c:pt idx="24">
                  <c:v>65</c:v>
                </c:pt>
                <c:pt idx="25">
                  <c:v>66</c:v>
                </c:pt>
                <c:pt idx="26">
                  <c:v>76</c:v>
                </c:pt>
                <c:pt idx="27">
                  <c:v>66</c:v>
                </c:pt>
                <c:pt idx="28">
                  <c:v>52</c:v>
                </c:pt>
                <c:pt idx="29">
                  <c:v>69</c:v>
                </c:pt>
                <c:pt idx="30">
                  <c:v>52</c:v>
                </c:pt>
              </c:numCache>
            </c:numRef>
          </c:val>
          <c:smooth val="1"/>
        </c:ser>
        <c:marker val="1"/>
        <c:axId val="19586204"/>
        <c:axId val="42058109"/>
      </c:line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8109"/>
        <c:crosses val="autoZero"/>
        <c:auto val="0"/>
        <c:lblOffset val="100"/>
        <c:noMultiLvlLbl val="0"/>
      </c:catAx>
      <c:valAx>
        <c:axId val="42058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62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Wind/Windchill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Überblick!$A$14:$B$14</c:f>
              <c:strCache>
                <c:ptCount val="1"/>
                <c:pt idx="0">
                  <c:v>Wind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Überblick!$C$13:$AG$13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Überblick!$C$14:$AG$14</c:f>
              <c:numCache>
                <c:ptCount val="31"/>
                <c:pt idx="0">
                  <c:v>33.4</c:v>
                </c:pt>
                <c:pt idx="1">
                  <c:v>21.9</c:v>
                </c:pt>
                <c:pt idx="2">
                  <c:v>19.6</c:v>
                </c:pt>
                <c:pt idx="3">
                  <c:v>28.1</c:v>
                </c:pt>
                <c:pt idx="4">
                  <c:v>18.3</c:v>
                </c:pt>
                <c:pt idx="5">
                  <c:v>14.5</c:v>
                </c:pt>
                <c:pt idx="6">
                  <c:v>10.6</c:v>
                </c:pt>
                <c:pt idx="7">
                  <c:v>10.1</c:v>
                </c:pt>
                <c:pt idx="8">
                  <c:v>5.4</c:v>
                </c:pt>
                <c:pt idx="9">
                  <c:v>7</c:v>
                </c:pt>
                <c:pt idx="10">
                  <c:v>6.1</c:v>
                </c:pt>
                <c:pt idx="11">
                  <c:v>8.9</c:v>
                </c:pt>
                <c:pt idx="12">
                  <c:v>5.6</c:v>
                </c:pt>
                <c:pt idx="13">
                  <c:v>7.4</c:v>
                </c:pt>
                <c:pt idx="14">
                  <c:v>3.9</c:v>
                </c:pt>
                <c:pt idx="15">
                  <c:v>10.6</c:v>
                </c:pt>
                <c:pt idx="16">
                  <c:v>26.8</c:v>
                </c:pt>
                <c:pt idx="17">
                  <c:v>31.3</c:v>
                </c:pt>
                <c:pt idx="18">
                  <c:v>18.5</c:v>
                </c:pt>
                <c:pt idx="19">
                  <c:v>10.8</c:v>
                </c:pt>
                <c:pt idx="20">
                  <c:v>21.1</c:v>
                </c:pt>
                <c:pt idx="21">
                  <c:v>25.1</c:v>
                </c:pt>
                <c:pt idx="22">
                  <c:v>32.7</c:v>
                </c:pt>
                <c:pt idx="23">
                  <c:v>26.8</c:v>
                </c:pt>
                <c:pt idx="24">
                  <c:v>21</c:v>
                </c:pt>
                <c:pt idx="25">
                  <c:v>29.5</c:v>
                </c:pt>
                <c:pt idx="26">
                  <c:v>16.2</c:v>
                </c:pt>
                <c:pt idx="27">
                  <c:v>10.9</c:v>
                </c:pt>
                <c:pt idx="28">
                  <c:v>16.1</c:v>
                </c:pt>
                <c:pt idx="29">
                  <c:v>9.6</c:v>
                </c:pt>
                <c:pt idx="30">
                  <c:v>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Überblick!$A$15:$B$15</c:f>
              <c:strCache>
                <c:ptCount val="1"/>
                <c:pt idx="0">
                  <c:v>Windchill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Überblick!$C$13:$AG$13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Überblick!$C$15:$AG$15</c:f>
              <c:numCache>
                <c:ptCount val="31"/>
                <c:pt idx="0">
                  <c:v>-12.2</c:v>
                </c:pt>
                <c:pt idx="1">
                  <c:v>-8.4</c:v>
                </c:pt>
                <c:pt idx="2">
                  <c:v>-11.2</c:v>
                </c:pt>
                <c:pt idx="3">
                  <c:v>-13.2</c:v>
                </c:pt>
                <c:pt idx="4">
                  <c:v>-12.3</c:v>
                </c:pt>
                <c:pt idx="5">
                  <c:v>-11.3</c:v>
                </c:pt>
                <c:pt idx="6">
                  <c:v>-11.9</c:v>
                </c:pt>
                <c:pt idx="7">
                  <c:v>-9.4</c:v>
                </c:pt>
                <c:pt idx="8">
                  <c:v>-11.8</c:v>
                </c:pt>
                <c:pt idx="9">
                  <c:v>-11.7</c:v>
                </c:pt>
                <c:pt idx="10">
                  <c:v>-12.2</c:v>
                </c:pt>
                <c:pt idx="11">
                  <c:v>-6.8</c:v>
                </c:pt>
                <c:pt idx="12">
                  <c:v>-7.9</c:v>
                </c:pt>
                <c:pt idx="13">
                  <c:v>-7.5</c:v>
                </c:pt>
                <c:pt idx="14">
                  <c:v>-10.7</c:v>
                </c:pt>
                <c:pt idx="15">
                  <c:v>-10.3</c:v>
                </c:pt>
                <c:pt idx="16">
                  <c:v>-8.7</c:v>
                </c:pt>
                <c:pt idx="17">
                  <c:v>-10.4</c:v>
                </c:pt>
                <c:pt idx="18">
                  <c:v>-6.6</c:v>
                </c:pt>
                <c:pt idx="19">
                  <c:v>-5.7</c:v>
                </c:pt>
                <c:pt idx="20">
                  <c:v>-6.6</c:v>
                </c:pt>
                <c:pt idx="21">
                  <c:v>-9.5</c:v>
                </c:pt>
                <c:pt idx="22">
                  <c:v>-18.8</c:v>
                </c:pt>
                <c:pt idx="23">
                  <c:v>-20.1</c:v>
                </c:pt>
                <c:pt idx="24">
                  <c:v>-8.9</c:v>
                </c:pt>
                <c:pt idx="25">
                  <c:v>-14.1</c:v>
                </c:pt>
                <c:pt idx="26">
                  <c:v>-14.6</c:v>
                </c:pt>
                <c:pt idx="27">
                  <c:v>-10.7</c:v>
                </c:pt>
                <c:pt idx="28">
                  <c:v>-2.8</c:v>
                </c:pt>
                <c:pt idx="29">
                  <c:v>-5.6</c:v>
                </c:pt>
                <c:pt idx="30">
                  <c:v>-6.5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Überblick!$A$16:$B$16</c:f>
              <c:strCache>
                <c:ptCount val="1"/>
                <c:pt idx="0">
                  <c:v>Windchill 5cm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Überblick!$C$13:$AG$13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Überblick!$C$16:$AG$16</c:f>
              <c:numCache>
                <c:ptCount val="31"/>
                <c:pt idx="0">
                  <c:v>-13</c:v>
                </c:pt>
                <c:pt idx="1">
                  <c:v>-8.7</c:v>
                </c:pt>
                <c:pt idx="2">
                  <c:v>-12.3</c:v>
                </c:pt>
                <c:pt idx="3">
                  <c:v>-13.2</c:v>
                </c:pt>
                <c:pt idx="4">
                  <c:v>-12.3</c:v>
                </c:pt>
                <c:pt idx="5">
                  <c:v>-12.7</c:v>
                </c:pt>
                <c:pt idx="6">
                  <c:v>-11.6</c:v>
                </c:pt>
                <c:pt idx="7">
                  <c:v>-9.9</c:v>
                </c:pt>
                <c:pt idx="8">
                  <c:v>-11.3</c:v>
                </c:pt>
                <c:pt idx="9">
                  <c:v>-12.1</c:v>
                </c:pt>
                <c:pt idx="10">
                  <c:v>-12.7</c:v>
                </c:pt>
                <c:pt idx="11">
                  <c:v>-9.8</c:v>
                </c:pt>
                <c:pt idx="12">
                  <c:v>-10.4</c:v>
                </c:pt>
                <c:pt idx="13">
                  <c:v>-10.5</c:v>
                </c:pt>
                <c:pt idx="14">
                  <c:v>-12.8</c:v>
                </c:pt>
                <c:pt idx="15">
                  <c:v>-12.8</c:v>
                </c:pt>
                <c:pt idx="16">
                  <c:v>-9.6</c:v>
                </c:pt>
                <c:pt idx="17">
                  <c:v>-10.9</c:v>
                </c:pt>
                <c:pt idx="18">
                  <c:v>-7.1</c:v>
                </c:pt>
                <c:pt idx="19">
                  <c:v>-5.2</c:v>
                </c:pt>
                <c:pt idx="20">
                  <c:v>-7.3</c:v>
                </c:pt>
                <c:pt idx="21">
                  <c:v>-10.6</c:v>
                </c:pt>
                <c:pt idx="22">
                  <c:v>-18</c:v>
                </c:pt>
                <c:pt idx="23">
                  <c:v>-20.1</c:v>
                </c:pt>
                <c:pt idx="24">
                  <c:v>-11.8</c:v>
                </c:pt>
                <c:pt idx="25">
                  <c:v>-14.1</c:v>
                </c:pt>
                <c:pt idx="26">
                  <c:v>-14.8</c:v>
                </c:pt>
                <c:pt idx="27">
                  <c:v>-10.5</c:v>
                </c:pt>
                <c:pt idx="28">
                  <c:v>-6</c:v>
                </c:pt>
                <c:pt idx="29">
                  <c:v>-6.7</c:v>
                </c:pt>
                <c:pt idx="30">
                  <c:v>-8.1</c:v>
                </c:pt>
              </c:numCache>
            </c:numRef>
          </c:val>
          <c:smooth val="1"/>
        </c:ser>
        <c:marker val="1"/>
        <c:axId val="42978662"/>
        <c:axId val="51263639"/>
      </c:line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63639"/>
        <c:crosses val="autoZero"/>
        <c:auto val="0"/>
        <c:lblOffset val="100"/>
        <c:noMultiLvlLbl val="0"/>
      </c:catAx>
      <c:valAx>
        <c:axId val="51263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     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786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Überblick!$A$18:$B$18</c:f>
              <c:strCache>
                <c:ptCount val="1"/>
                <c:pt idx="0">
                  <c:v>Luftdruck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Überblick!$C$17:$AG$17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Überblick!$C$18:$AG$18</c:f>
              <c:numCache>
                <c:ptCount val="31"/>
                <c:pt idx="0">
                  <c:v>1009</c:v>
                </c:pt>
                <c:pt idx="1">
                  <c:v>1018</c:v>
                </c:pt>
                <c:pt idx="2">
                  <c:v>1023</c:v>
                </c:pt>
                <c:pt idx="3">
                  <c:v>1024</c:v>
                </c:pt>
                <c:pt idx="4">
                  <c:v>1018</c:v>
                </c:pt>
                <c:pt idx="5">
                  <c:v>1016</c:v>
                </c:pt>
                <c:pt idx="6">
                  <c:v>1022</c:v>
                </c:pt>
                <c:pt idx="7">
                  <c:v>1023</c:v>
                </c:pt>
                <c:pt idx="8">
                  <c:v>1025</c:v>
                </c:pt>
                <c:pt idx="9">
                  <c:v>1028</c:v>
                </c:pt>
                <c:pt idx="10">
                  <c:v>1028</c:v>
                </c:pt>
                <c:pt idx="11">
                  <c:v>1028</c:v>
                </c:pt>
                <c:pt idx="12">
                  <c:v>1027</c:v>
                </c:pt>
                <c:pt idx="13">
                  <c:v>1027</c:v>
                </c:pt>
                <c:pt idx="14">
                  <c:v>1025</c:v>
                </c:pt>
                <c:pt idx="15">
                  <c:v>1021</c:v>
                </c:pt>
                <c:pt idx="16">
                  <c:v>1020</c:v>
                </c:pt>
                <c:pt idx="17">
                  <c:v>1014</c:v>
                </c:pt>
                <c:pt idx="18">
                  <c:v>1023</c:v>
                </c:pt>
                <c:pt idx="19">
                  <c:v>1024</c:v>
                </c:pt>
                <c:pt idx="20">
                  <c:v>1024</c:v>
                </c:pt>
                <c:pt idx="21">
                  <c:v>1027</c:v>
                </c:pt>
                <c:pt idx="22">
                  <c:v>1028</c:v>
                </c:pt>
                <c:pt idx="23">
                  <c:v>1028</c:v>
                </c:pt>
                <c:pt idx="24">
                  <c:v>1026</c:v>
                </c:pt>
                <c:pt idx="25">
                  <c:v>1015</c:v>
                </c:pt>
                <c:pt idx="26">
                  <c:v>1013</c:v>
                </c:pt>
                <c:pt idx="27">
                  <c:v>1014</c:v>
                </c:pt>
                <c:pt idx="28">
                  <c:v>1020</c:v>
                </c:pt>
                <c:pt idx="29">
                  <c:v>1021</c:v>
                </c:pt>
                <c:pt idx="30">
                  <c:v>1021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Überblick!$A$19:$B$19</c:f>
              <c:strCache>
                <c:ptCount val="1"/>
                <c:pt idx="0">
                  <c:v>Luftdruck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Überblick!$C$17:$AG$17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Überblick!$C$19:$AG$19</c:f>
              <c:numCache>
                <c:ptCount val="31"/>
                <c:pt idx="0">
                  <c:v>1004</c:v>
                </c:pt>
                <c:pt idx="1">
                  <c:v>1007</c:v>
                </c:pt>
                <c:pt idx="2">
                  <c:v>1018</c:v>
                </c:pt>
                <c:pt idx="3">
                  <c:v>1018</c:v>
                </c:pt>
                <c:pt idx="4">
                  <c:v>1012</c:v>
                </c:pt>
                <c:pt idx="5">
                  <c:v>1013</c:v>
                </c:pt>
                <c:pt idx="6">
                  <c:v>1016</c:v>
                </c:pt>
                <c:pt idx="7">
                  <c:v>1021</c:v>
                </c:pt>
                <c:pt idx="8">
                  <c:v>1023</c:v>
                </c:pt>
                <c:pt idx="9">
                  <c:v>1024</c:v>
                </c:pt>
                <c:pt idx="10">
                  <c:v>1026</c:v>
                </c:pt>
                <c:pt idx="11">
                  <c:v>1026</c:v>
                </c:pt>
                <c:pt idx="12">
                  <c:v>1026</c:v>
                </c:pt>
                <c:pt idx="13">
                  <c:v>1025</c:v>
                </c:pt>
                <c:pt idx="14">
                  <c:v>1020</c:v>
                </c:pt>
                <c:pt idx="15">
                  <c:v>1018</c:v>
                </c:pt>
                <c:pt idx="16">
                  <c:v>1010</c:v>
                </c:pt>
                <c:pt idx="17">
                  <c:v>1008</c:v>
                </c:pt>
                <c:pt idx="18">
                  <c:v>1014</c:v>
                </c:pt>
                <c:pt idx="19">
                  <c:v>1021</c:v>
                </c:pt>
                <c:pt idx="20">
                  <c:v>1021</c:v>
                </c:pt>
                <c:pt idx="21">
                  <c:v>1023</c:v>
                </c:pt>
                <c:pt idx="22">
                  <c:v>1026</c:v>
                </c:pt>
                <c:pt idx="23">
                  <c:v>1026</c:v>
                </c:pt>
                <c:pt idx="24">
                  <c:v>1015</c:v>
                </c:pt>
                <c:pt idx="25">
                  <c:v>1009</c:v>
                </c:pt>
                <c:pt idx="26">
                  <c:v>1009</c:v>
                </c:pt>
                <c:pt idx="27">
                  <c:v>1012</c:v>
                </c:pt>
                <c:pt idx="28">
                  <c:v>1014</c:v>
                </c:pt>
                <c:pt idx="29">
                  <c:v>1018</c:v>
                </c:pt>
                <c:pt idx="30">
                  <c:v>1018</c:v>
                </c:pt>
              </c:numCache>
            </c:numRef>
          </c:val>
          <c:smooth val="1"/>
        </c:ser>
        <c:marker val="1"/>
        <c:axId val="58719568"/>
        <c:axId val="58714065"/>
      </c:line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4065"/>
        <c:crosses val="autoZero"/>
        <c:auto val="0"/>
        <c:lblOffset val="100"/>
        <c:noMultiLvlLbl val="0"/>
      </c:catAx>
      <c:valAx>
        <c:axId val="58714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95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Überblick!$A$21:$B$21</c:f>
              <c:strCache>
                <c:ptCount val="1"/>
                <c:pt idx="0">
                  <c:v>Niederschlag 24h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Überblick!$C$20:$AG$20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Überblick!$C$21:$AG$21</c:f>
              <c:numCache>
                <c:ptCount val="31"/>
                <c:pt idx="0">
                  <c:v>1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</c:v>
                </c:pt>
                <c:pt idx="18">
                  <c:v>11.1</c:v>
                </c:pt>
                <c:pt idx="19">
                  <c:v>0.3</c:v>
                </c:pt>
                <c:pt idx="20">
                  <c:v>0</c:v>
                </c:pt>
                <c:pt idx="21">
                  <c:v>0.7</c:v>
                </c:pt>
                <c:pt idx="22">
                  <c:v>0.3</c:v>
                </c:pt>
                <c:pt idx="23">
                  <c:v>0</c:v>
                </c:pt>
                <c:pt idx="24">
                  <c:v>0</c:v>
                </c:pt>
                <c:pt idx="25">
                  <c:v>0.3</c:v>
                </c:pt>
                <c:pt idx="26">
                  <c:v>0</c:v>
                </c:pt>
                <c:pt idx="27">
                  <c:v>0</c:v>
                </c:pt>
                <c:pt idx="28">
                  <c:v>0.4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Überblick!$A$22:$B$22</c:f>
              <c:strCache>
                <c:ptCount val="1"/>
                <c:pt idx="0">
                  <c:v>Niederschlag Monat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Überblick!$C$20:$AG$20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Überblick!$C$22:$AG$22</c:f>
              <c:numCache>
                <c:ptCount val="3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11</c:v>
                </c:pt>
                <c:pt idx="18">
                  <c:v>18.2</c:v>
                </c:pt>
                <c:pt idx="19">
                  <c:v>18.2</c:v>
                </c:pt>
                <c:pt idx="20">
                  <c:v>18.8</c:v>
                </c:pt>
                <c:pt idx="21">
                  <c:v>19.2</c:v>
                </c:pt>
                <c:pt idx="22">
                  <c:v>19.2</c:v>
                </c:pt>
                <c:pt idx="23">
                  <c:v>19.2</c:v>
                </c:pt>
                <c:pt idx="24">
                  <c:v>19.5</c:v>
                </c:pt>
                <c:pt idx="25">
                  <c:v>19.5</c:v>
                </c:pt>
                <c:pt idx="26">
                  <c:v>19.5</c:v>
                </c:pt>
                <c:pt idx="27">
                  <c:v>19.8</c:v>
                </c:pt>
                <c:pt idx="28">
                  <c:v>19.8</c:v>
                </c:pt>
                <c:pt idx="29">
                  <c:v>19.8</c:v>
                </c:pt>
                <c:pt idx="30">
                  <c:v>20.1</c:v>
                </c:pt>
              </c:numCache>
            </c:numRef>
          </c:val>
        </c:ser>
        <c:axId val="58664538"/>
        <c:axId val="58218795"/>
      </c:barChart>
      <c:dateAx>
        <c:axId val="5866453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8218795"/>
        <c:crosses val="autoZero"/>
        <c:auto val="0"/>
        <c:noMultiLvlLbl val="0"/>
      </c:dateAx>
      <c:valAx>
        <c:axId val="5821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64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Überblick!$A$24:$B$24</c:f>
              <c:strCache>
                <c:ptCount val="1"/>
                <c:pt idx="0">
                  <c:v>Sonnenscheindauer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Überblick!$C$23:$AG$23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Überblick!$C$24:$AG$24</c:f>
              <c:numCache>
                <c:ptCount val="31"/>
                <c:pt idx="0">
                  <c:v>0.10972222222222222</c:v>
                </c:pt>
                <c:pt idx="1">
                  <c:v>0.006944444444444444</c:v>
                </c:pt>
                <c:pt idx="2">
                  <c:v>0.09791666666666667</c:v>
                </c:pt>
                <c:pt idx="3">
                  <c:v>0</c:v>
                </c:pt>
                <c:pt idx="4">
                  <c:v>0.11805555555555557</c:v>
                </c:pt>
                <c:pt idx="5">
                  <c:v>0.12013888888888889</c:v>
                </c:pt>
                <c:pt idx="6">
                  <c:v>0.08541666666666665</c:v>
                </c:pt>
                <c:pt idx="7">
                  <c:v>0.08611111111111112</c:v>
                </c:pt>
                <c:pt idx="8">
                  <c:v>0.14166666666666666</c:v>
                </c:pt>
                <c:pt idx="9">
                  <c:v>0.14444444444444446</c:v>
                </c:pt>
                <c:pt idx="10">
                  <c:v>0.15347222222222223</c:v>
                </c:pt>
                <c:pt idx="11">
                  <c:v>0.08541666666666665</c:v>
                </c:pt>
                <c:pt idx="12">
                  <c:v>0.14444444444444446</c:v>
                </c:pt>
                <c:pt idx="13">
                  <c:v>0.14375</c:v>
                </c:pt>
                <c:pt idx="14">
                  <c:v>0.14444444444444446</c:v>
                </c:pt>
                <c:pt idx="15">
                  <c:v>0.07847222222222222</c:v>
                </c:pt>
                <c:pt idx="16">
                  <c:v>0</c:v>
                </c:pt>
                <c:pt idx="17">
                  <c:v>0</c:v>
                </c:pt>
                <c:pt idx="18">
                  <c:v>0.10486111111111111</c:v>
                </c:pt>
                <c:pt idx="19">
                  <c:v>0.15555555555555556</c:v>
                </c:pt>
                <c:pt idx="20">
                  <c:v>0.06875</c:v>
                </c:pt>
                <c:pt idx="21">
                  <c:v>0.15694444444444444</c:v>
                </c:pt>
                <c:pt idx="22">
                  <c:v>0.16805555555555554</c:v>
                </c:pt>
                <c:pt idx="23">
                  <c:v>0.1951388888888889</c:v>
                </c:pt>
                <c:pt idx="24">
                  <c:v>0.12361111111111112</c:v>
                </c:pt>
                <c:pt idx="25">
                  <c:v>0.051388888888888894</c:v>
                </c:pt>
                <c:pt idx="26">
                  <c:v>0.02152777777777778</c:v>
                </c:pt>
                <c:pt idx="27">
                  <c:v>0.06041666666666667</c:v>
                </c:pt>
                <c:pt idx="28">
                  <c:v>0.12083333333333333</c:v>
                </c:pt>
                <c:pt idx="29">
                  <c:v>0.17847222222222223</c:v>
                </c:pt>
                <c:pt idx="30">
                  <c:v>0.175</c:v>
                </c:pt>
              </c:numCache>
            </c:numRef>
          </c:val>
        </c:ser>
        <c:axId val="54207108"/>
        <c:axId val="18101925"/>
      </c:barChart>
      <c:dateAx>
        <c:axId val="5420710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8101925"/>
        <c:crosses val="autoZero"/>
        <c:auto val="0"/>
        <c:noMultiLvlLbl val="0"/>
      </c:dateAx>
      <c:valAx>
        <c:axId val="18101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07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Helligkeit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Überblick!$A$26:$B$26</c:f>
              <c:strCache>
                <c:ptCount val="1"/>
                <c:pt idx="0">
                  <c:v>Helligkeit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Überblick!$C$25:$AG$25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Überblick!$C$26:$AG$26</c:f>
              <c:numCache>
                <c:ptCount val="31"/>
                <c:pt idx="0">
                  <c:v>76.4</c:v>
                </c:pt>
                <c:pt idx="1">
                  <c:v>33.1</c:v>
                </c:pt>
                <c:pt idx="2">
                  <c:v>54.2</c:v>
                </c:pt>
                <c:pt idx="3">
                  <c:v>19.8</c:v>
                </c:pt>
                <c:pt idx="4">
                  <c:v>50.6</c:v>
                </c:pt>
                <c:pt idx="5">
                  <c:v>56</c:v>
                </c:pt>
                <c:pt idx="6">
                  <c:v>48.9</c:v>
                </c:pt>
                <c:pt idx="7">
                  <c:v>47.8</c:v>
                </c:pt>
                <c:pt idx="8">
                  <c:v>56.9</c:v>
                </c:pt>
                <c:pt idx="9">
                  <c:v>59.6</c:v>
                </c:pt>
                <c:pt idx="10">
                  <c:v>61.8</c:v>
                </c:pt>
                <c:pt idx="11">
                  <c:v>38.6</c:v>
                </c:pt>
                <c:pt idx="12">
                  <c:v>56</c:v>
                </c:pt>
                <c:pt idx="13">
                  <c:v>55.6</c:v>
                </c:pt>
                <c:pt idx="14">
                  <c:v>56.9</c:v>
                </c:pt>
                <c:pt idx="15">
                  <c:v>66.4</c:v>
                </c:pt>
                <c:pt idx="16">
                  <c:v>30.8</c:v>
                </c:pt>
                <c:pt idx="17">
                  <c:v>12.2</c:v>
                </c:pt>
                <c:pt idx="18">
                  <c:v>66.7</c:v>
                </c:pt>
                <c:pt idx="19">
                  <c:v>67.1</c:v>
                </c:pt>
                <c:pt idx="20">
                  <c:v>66.2</c:v>
                </c:pt>
                <c:pt idx="21">
                  <c:v>60.1</c:v>
                </c:pt>
                <c:pt idx="22">
                  <c:v>57.5</c:v>
                </c:pt>
                <c:pt idx="23">
                  <c:v>55.1</c:v>
                </c:pt>
                <c:pt idx="24">
                  <c:v>59</c:v>
                </c:pt>
                <c:pt idx="25">
                  <c:v>37.4</c:v>
                </c:pt>
                <c:pt idx="26">
                  <c:v>45.2</c:v>
                </c:pt>
                <c:pt idx="27">
                  <c:v>75.5</c:v>
                </c:pt>
                <c:pt idx="28">
                  <c:v>53</c:v>
                </c:pt>
                <c:pt idx="29">
                  <c:v>59.6</c:v>
                </c:pt>
                <c:pt idx="30">
                  <c:v>59.2</c:v>
                </c:pt>
              </c:numCache>
            </c:numRef>
          </c:val>
          <c:smooth val="1"/>
        </c:ser>
        <c:marker val="1"/>
        <c:axId val="28699598"/>
        <c:axId val="56969791"/>
      </c:lineChart>
      <c:catAx>
        <c:axId val="2869959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6969791"/>
        <c:crosses val="autoZero"/>
        <c:auto val="0"/>
        <c:lblOffset val="100"/>
        <c:noMultiLvlLbl val="0"/>
      </c:catAx>
      <c:valAx>
        <c:axId val="5696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klux (=Kilolux)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995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Windrichtung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Windrichtung Ezeit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Überblick!$C$27:$AG$27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Überblick!$C$28:$AG$28</c:f>
              <c:numCache>
                <c:ptCount val="31"/>
                <c:pt idx="0">
                  <c:v>285</c:v>
                </c:pt>
                <c:pt idx="1">
                  <c:v>40</c:v>
                </c:pt>
                <c:pt idx="2">
                  <c:v>60</c:v>
                </c:pt>
                <c:pt idx="3">
                  <c:v>50</c:v>
                </c:pt>
                <c:pt idx="4">
                  <c:v>115</c:v>
                </c:pt>
                <c:pt idx="5">
                  <c:v>305</c:v>
                </c:pt>
                <c:pt idx="6">
                  <c:v>355</c:v>
                </c:pt>
                <c:pt idx="7">
                  <c:v>105</c:v>
                </c:pt>
                <c:pt idx="8">
                  <c:v>130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0</c:v>
                </c:pt>
                <c:pt idx="13">
                  <c:v>280</c:v>
                </c:pt>
                <c:pt idx="14">
                  <c:v>300</c:v>
                </c:pt>
                <c:pt idx="15">
                  <c:v>355</c:v>
                </c:pt>
                <c:pt idx="16">
                  <c:v>105</c:v>
                </c:pt>
                <c:pt idx="17">
                  <c:v>100</c:v>
                </c:pt>
                <c:pt idx="18">
                  <c:v>350</c:v>
                </c:pt>
                <c:pt idx="19">
                  <c:v>110</c:v>
                </c:pt>
                <c:pt idx="20">
                  <c:v>250</c:v>
                </c:pt>
                <c:pt idx="21">
                  <c:v>295</c:v>
                </c:pt>
                <c:pt idx="22">
                  <c:v>285</c:v>
                </c:pt>
                <c:pt idx="23">
                  <c:v>90</c:v>
                </c:pt>
                <c:pt idx="24">
                  <c:v>125</c:v>
                </c:pt>
                <c:pt idx="25">
                  <c:v>295</c:v>
                </c:pt>
                <c:pt idx="26">
                  <c:v>5</c:v>
                </c:pt>
                <c:pt idx="27">
                  <c:v>345</c:v>
                </c:pt>
                <c:pt idx="28">
                  <c:v>350</c:v>
                </c:pt>
                <c:pt idx="29">
                  <c:v>350</c:v>
                </c:pt>
                <c:pt idx="30">
                  <c:v>300</c:v>
                </c:pt>
              </c:numCache>
            </c:numRef>
          </c:val>
          <c:smooth val="1"/>
        </c:ser>
        <c:axId val="42966072"/>
        <c:axId val="51150329"/>
      </c:line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0329"/>
        <c:crosses val="autoZero"/>
        <c:auto val="0"/>
        <c:lblOffset val="100"/>
        <c:noMultiLvlLbl val="0"/>
      </c:catAx>
      <c:valAx>
        <c:axId val="5115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660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Überblick!$A$30:$B$30</c:f>
              <c:strCache>
                <c:ptCount val="1"/>
                <c:pt idx="0">
                  <c:v>Schneehöhe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Überblick!$C$29:$AG$29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Überblick!$C$30:$AG$30</c:f>
              <c:numCache>
                <c:ptCount val="31"/>
                <c:pt idx="0">
                  <c:v>15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18</c:v>
                </c:pt>
                <c:pt idx="17">
                  <c:v>13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13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</c:numCache>
            </c:numRef>
          </c:val>
        </c:ser>
        <c:axId val="57699778"/>
        <c:axId val="49535955"/>
      </c:barChart>
      <c:dateAx>
        <c:axId val="5769977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9535955"/>
        <c:crosses val="autoZero"/>
        <c:auto val="0"/>
        <c:noMultiLvlLbl val="0"/>
      </c:dateAx>
      <c:valAx>
        <c:axId val="49535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9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7"/>
  <sheetViews>
    <sheetView tabSelected="1" workbookViewId="0" topLeftCell="AI1">
      <selection activeCell="AR10" sqref="AR10"/>
    </sheetView>
  </sheetViews>
  <sheetFormatPr defaultColWidth="11.421875" defaultRowHeight="12.75"/>
  <cols>
    <col min="36" max="36" width="13.7109375" style="0" customWidth="1"/>
    <col min="42" max="42" width="12.7109375" style="0" customWidth="1"/>
  </cols>
  <sheetData>
    <row r="2" spans="2:3" ht="20.25">
      <c r="B2" s="2" t="s">
        <v>0</v>
      </c>
      <c r="C2" s="1"/>
    </row>
    <row r="4" ht="12.75">
      <c r="B4" s="3" t="s">
        <v>26</v>
      </c>
    </row>
    <row r="6" spans="3:43" ht="12.75"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  <c r="X6" s="1">
        <v>22</v>
      </c>
      <c r="Y6" s="1">
        <v>23</v>
      </c>
      <c r="Z6" s="1">
        <v>24</v>
      </c>
      <c r="AA6" s="1">
        <v>25</v>
      </c>
      <c r="AB6" s="1">
        <v>26</v>
      </c>
      <c r="AC6" s="1">
        <v>27</v>
      </c>
      <c r="AD6" s="1">
        <v>28</v>
      </c>
      <c r="AE6" s="1">
        <v>29</v>
      </c>
      <c r="AF6" s="1">
        <v>30</v>
      </c>
      <c r="AG6" s="1">
        <v>31</v>
      </c>
      <c r="AJ6" s="16" t="s">
        <v>17</v>
      </c>
      <c r="AK6" s="6" t="s">
        <v>18</v>
      </c>
      <c r="AL6" s="7" t="s">
        <v>19</v>
      </c>
      <c r="AM6" s="8" t="s">
        <v>20</v>
      </c>
      <c r="AN6" s="26" t="s">
        <v>28</v>
      </c>
      <c r="AO6" s="27"/>
      <c r="AP6" s="37" t="s">
        <v>27</v>
      </c>
      <c r="AQ6" s="12"/>
    </row>
    <row r="7" spans="1:43" ht="12.75">
      <c r="A7" t="s">
        <v>1</v>
      </c>
      <c r="C7">
        <v>4</v>
      </c>
      <c r="D7">
        <v>0.7</v>
      </c>
      <c r="E7">
        <v>-0.5</v>
      </c>
      <c r="F7">
        <v>-2.1</v>
      </c>
      <c r="G7">
        <v>-2.1</v>
      </c>
      <c r="H7">
        <v>-0.9</v>
      </c>
      <c r="I7">
        <v>-1.1</v>
      </c>
      <c r="J7">
        <v>-1.8</v>
      </c>
      <c r="K7">
        <v>-2.6</v>
      </c>
      <c r="L7">
        <v>-1.4</v>
      </c>
      <c r="M7">
        <v>-2.6</v>
      </c>
      <c r="N7">
        <v>-0.6</v>
      </c>
      <c r="O7">
        <v>-0.2</v>
      </c>
      <c r="P7">
        <v>-2.5</v>
      </c>
      <c r="Q7">
        <v>-2.1</v>
      </c>
      <c r="R7">
        <v>-0.6</v>
      </c>
      <c r="S7">
        <v>2.5</v>
      </c>
      <c r="T7">
        <v>2</v>
      </c>
      <c r="U7">
        <v>2.2</v>
      </c>
      <c r="V7">
        <v>0.2</v>
      </c>
      <c r="W7">
        <v>4.3</v>
      </c>
      <c r="X7">
        <v>0.6</v>
      </c>
      <c r="Y7">
        <v>-4.4</v>
      </c>
      <c r="Z7">
        <v>-5</v>
      </c>
      <c r="AA7">
        <v>-1.2</v>
      </c>
      <c r="AB7">
        <v>-1.6</v>
      </c>
      <c r="AC7">
        <v>-3</v>
      </c>
      <c r="AD7">
        <v>7</v>
      </c>
      <c r="AE7">
        <v>3.5</v>
      </c>
      <c r="AF7">
        <v>2.8</v>
      </c>
      <c r="AG7">
        <v>2.7</v>
      </c>
      <c r="AH7" t="s">
        <v>1</v>
      </c>
      <c r="AJ7" s="17">
        <f>AVERAGE(C7:AG7)</f>
        <v>-0.12258064516129034</v>
      </c>
      <c r="AK7" s="9">
        <f>MAX(A7:AE7)</f>
        <v>7</v>
      </c>
      <c r="AL7" s="10">
        <f>MIN(C7:AG7)</f>
        <v>-5</v>
      </c>
      <c r="AN7" s="25" t="s">
        <v>57</v>
      </c>
      <c r="AP7" s="38" t="s">
        <v>49</v>
      </c>
      <c r="AQ7" s="38">
        <f>COUNTIF($C$8:$AG$8,"&lt;=-10")</f>
        <v>4</v>
      </c>
    </row>
    <row r="8" spans="1:44" ht="12.75">
      <c r="A8" t="s">
        <v>2</v>
      </c>
      <c r="C8">
        <v>-0.4</v>
      </c>
      <c r="D8">
        <v>-1</v>
      </c>
      <c r="E8">
        <v>-3.5</v>
      </c>
      <c r="F8">
        <v>-4.2</v>
      </c>
      <c r="G8">
        <v>-6.9</v>
      </c>
      <c r="H8">
        <v>-8.3</v>
      </c>
      <c r="I8">
        <v>-9.9</v>
      </c>
      <c r="J8">
        <v>-8.9</v>
      </c>
      <c r="K8">
        <v>-11.8</v>
      </c>
      <c r="L8">
        <v>-10.8</v>
      </c>
      <c r="M8">
        <v>-12.2</v>
      </c>
      <c r="N8">
        <v>-5.8</v>
      </c>
      <c r="O8">
        <v>-7.9</v>
      </c>
      <c r="P8">
        <v>-7.5</v>
      </c>
      <c r="Q8">
        <v>-10.7</v>
      </c>
      <c r="R8">
        <v>-8.9</v>
      </c>
      <c r="S8">
        <v>-4.1</v>
      </c>
      <c r="T8">
        <v>0.7</v>
      </c>
      <c r="U8">
        <v>-1.3</v>
      </c>
      <c r="V8">
        <v>-5.7</v>
      </c>
      <c r="W8">
        <v>0.3</v>
      </c>
      <c r="X8">
        <v>-2.7</v>
      </c>
      <c r="Y8">
        <v>-5.8</v>
      </c>
      <c r="Z8">
        <v>-9.9</v>
      </c>
      <c r="AA8">
        <v>-8.9</v>
      </c>
      <c r="AB8">
        <v>-4.5</v>
      </c>
      <c r="AC8">
        <v>-7.6</v>
      </c>
      <c r="AD8">
        <v>-7.7</v>
      </c>
      <c r="AE8">
        <v>-2.8</v>
      </c>
      <c r="AF8">
        <v>-4</v>
      </c>
      <c r="AG8">
        <v>-5.7</v>
      </c>
      <c r="AH8" t="s">
        <v>2</v>
      </c>
      <c r="AJ8" s="17">
        <f>AVERAGE(C8:AG8)</f>
        <v>-6.0774193548387085</v>
      </c>
      <c r="AK8" s="9">
        <f>MAX(A8:AE8)</f>
        <v>0.7</v>
      </c>
      <c r="AL8" s="10">
        <f>MIN(C8:AG8)</f>
        <v>-12.2</v>
      </c>
      <c r="AN8" s="25" t="s">
        <v>58</v>
      </c>
      <c r="AP8" s="10" t="s">
        <v>50</v>
      </c>
      <c r="AQ8" s="10">
        <f>COUNTIF($C$7:$AG$7,"&lt;=0")</f>
        <v>19</v>
      </c>
      <c r="AR8" s="52" t="s">
        <v>60</v>
      </c>
    </row>
    <row r="9" spans="1:44" ht="12.75">
      <c r="A9" t="s">
        <v>3</v>
      </c>
      <c r="C9">
        <v>-1.2</v>
      </c>
      <c r="D9">
        <v>-1.6</v>
      </c>
      <c r="E9">
        <v>-4.4</v>
      </c>
      <c r="F9">
        <v>-5.5</v>
      </c>
      <c r="G9">
        <v>-8.3</v>
      </c>
      <c r="H9">
        <v>-9.9</v>
      </c>
      <c r="I9">
        <v>-10.5</v>
      </c>
      <c r="J9">
        <v>-9.4</v>
      </c>
      <c r="K9">
        <v>-11.3</v>
      </c>
      <c r="L9">
        <v>-11.5</v>
      </c>
      <c r="M9">
        <v>-12.7</v>
      </c>
      <c r="N9">
        <v>-8.6</v>
      </c>
      <c r="O9">
        <v>-10.4</v>
      </c>
      <c r="P9">
        <v>-10.5</v>
      </c>
      <c r="Q9">
        <v>-12.8</v>
      </c>
      <c r="R9">
        <v>-11.5</v>
      </c>
      <c r="S9">
        <v>-4.2</v>
      </c>
      <c r="T9">
        <v>0.3</v>
      </c>
      <c r="U9">
        <v>-2.1</v>
      </c>
      <c r="V9">
        <v>-5</v>
      </c>
      <c r="W9">
        <v>-1.5</v>
      </c>
      <c r="X9">
        <v>-5.1</v>
      </c>
      <c r="Y9">
        <v>-5.9</v>
      </c>
      <c r="Z9">
        <v>-9.9</v>
      </c>
      <c r="AA9">
        <v>-10</v>
      </c>
      <c r="AB9">
        <v>-5.3</v>
      </c>
      <c r="AC9">
        <v>-8.8</v>
      </c>
      <c r="AD9">
        <v>-9.3</v>
      </c>
      <c r="AE9">
        <v>-3.6</v>
      </c>
      <c r="AF9">
        <v>-6.3</v>
      </c>
      <c r="AG9">
        <v>-7.4</v>
      </c>
      <c r="AH9" t="s">
        <v>3</v>
      </c>
      <c r="AJ9" s="17">
        <f>AVERAGE(C9:AG9)</f>
        <v>-7.232258064516129</v>
      </c>
      <c r="AK9" s="9">
        <f>MAX(A9:AE9)</f>
        <v>0.3</v>
      </c>
      <c r="AL9" s="10">
        <f>MIN(C9:AG9)</f>
        <v>-12.8</v>
      </c>
      <c r="AP9" s="28" t="s">
        <v>51</v>
      </c>
      <c r="AQ9" s="28">
        <f>COUNTIF($C$8:$AG$8,"&lt;0")</f>
        <v>29</v>
      </c>
      <c r="AR9" s="52" t="s">
        <v>61</v>
      </c>
    </row>
    <row r="10" spans="3:43" ht="12.75"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  <c r="R10" s="1">
        <v>16</v>
      </c>
      <c r="S10" s="1">
        <v>17</v>
      </c>
      <c r="T10" s="1">
        <v>18</v>
      </c>
      <c r="U10" s="1">
        <v>19</v>
      </c>
      <c r="V10" s="1">
        <v>20</v>
      </c>
      <c r="W10" s="1">
        <v>21</v>
      </c>
      <c r="X10" s="1">
        <v>22</v>
      </c>
      <c r="Y10" s="1">
        <v>23</v>
      </c>
      <c r="Z10" s="1">
        <v>24</v>
      </c>
      <c r="AA10" s="1">
        <v>25</v>
      </c>
      <c r="AB10" s="1">
        <v>26</v>
      </c>
      <c r="AC10" s="1">
        <v>27</v>
      </c>
      <c r="AD10" s="1">
        <v>28</v>
      </c>
      <c r="AE10" s="1">
        <v>29</v>
      </c>
      <c r="AF10" s="1">
        <v>30</v>
      </c>
      <c r="AG10" s="1">
        <v>31</v>
      </c>
      <c r="AJ10" s="17"/>
      <c r="AK10" s="9"/>
      <c r="AL10" s="10"/>
      <c r="AP10" s="29" t="s">
        <v>52</v>
      </c>
      <c r="AQ10" s="29">
        <f>COUNTIF($C$7:$AG$7,"&lt;10")</f>
        <v>31</v>
      </c>
    </row>
    <row r="11" spans="1:43" ht="12.75">
      <c r="A11" t="s">
        <v>4</v>
      </c>
      <c r="C11">
        <v>91</v>
      </c>
      <c r="D11">
        <v>89</v>
      </c>
      <c r="E11">
        <v>83</v>
      </c>
      <c r="F11">
        <v>82</v>
      </c>
      <c r="G11">
        <v>82</v>
      </c>
      <c r="H11">
        <v>84</v>
      </c>
      <c r="I11">
        <v>87</v>
      </c>
      <c r="J11">
        <v>75</v>
      </c>
      <c r="K11">
        <v>85</v>
      </c>
      <c r="L11">
        <v>85</v>
      </c>
      <c r="M11">
        <v>84</v>
      </c>
      <c r="N11">
        <v>71</v>
      </c>
      <c r="O11">
        <v>79</v>
      </c>
      <c r="P11">
        <v>64</v>
      </c>
      <c r="Q11">
        <v>71</v>
      </c>
      <c r="R11">
        <v>65</v>
      </c>
      <c r="S11">
        <v>85</v>
      </c>
      <c r="T11">
        <v>88</v>
      </c>
      <c r="U11">
        <v>89</v>
      </c>
      <c r="V11">
        <v>90</v>
      </c>
      <c r="W11">
        <v>86</v>
      </c>
      <c r="X11">
        <v>85</v>
      </c>
      <c r="Y11">
        <v>81</v>
      </c>
      <c r="Z11">
        <v>82</v>
      </c>
      <c r="AA11">
        <v>86</v>
      </c>
      <c r="AB11">
        <v>92</v>
      </c>
      <c r="AC11">
        <v>84</v>
      </c>
      <c r="AD11">
        <v>86</v>
      </c>
      <c r="AE11">
        <v>75</v>
      </c>
      <c r="AF11">
        <v>84</v>
      </c>
      <c r="AG11">
        <v>87</v>
      </c>
      <c r="AH11" t="s">
        <v>4</v>
      </c>
      <c r="AJ11" s="17">
        <f>AVERAGE(C11:AG11)</f>
        <v>82.48387096774194</v>
      </c>
      <c r="AK11" s="19">
        <f>MAX(C11:AG11)</f>
        <v>92</v>
      </c>
      <c r="AL11" s="10">
        <f>MIN(C11:AG11)</f>
        <v>64</v>
      </c>
      <c r="AP11" s="30" t="s">
        <v>53</v>
      </c>
      <c r="AQ11" s="30">
        <f>COUNTIF($C$7:$AG$7,"&gt;=20")</f>
        <v>0</v>
      </c>
    </row>
    <row r="12" spans="1:43" ht="12.75">
      <c r="A12" t="s">
        <v>5</v>
      </c>
      <c r="C12" s="4">
        <v>69</v>
      </c>
      <c r="D12">
        <v>80</v>
      </c>
      <c r="E12">
        <v>77</v>
      </c>
      <c r="F12">
        <v>69</v>
      </c>
      <c r="G12">
        <v>69</v>
      </c>
      <c r="H12">
        <v>65</v>
      </c>
      <c r="I12">
        <v>71</v>
      </c>
      <c r="J12">
        <v>73</v>
      </c>
      <c r="K12">
        <v>71</v>
      </c>
      <c r="L12">
        <v>70</v>
      </c>
      <c r="M12">
        <v>55</v>
      </c>
      <c r="N12">
        <v>51</v>
      </c>
      <c r="O12">
        <v>54</v>
      </c>
      <c r="P12">
        <v>49</v>
      </c>
      <c r="Q12">
        <v>55</v>
      </c>
      <c r="R12">
        <v>46</v>
      </c>
      <c r="S12">
        <v>60</v>
      </c>
      <c r="T12">
        <v>79</v>
      </c>
      <c r="U12">
        <v>86</v>
      </c>
      <c r="V12">
        <v>87</v>
      </c>
      <c r="W12">
        <v>70</v>
      </c>
      <c r="X12">
        <v>59</v>
      </c>
      <c r="Y12">
        <v>69</v>
      </c>
      <c r="Z12">
        <v>74</v>
      </c>
      <c r="AA12">
        <v>65</v>
      </c>
      <c r="AB12">
        <v>66</v>
      </c>
      <c r="AC12">
        <v>76</v>
      </c>
      <c r="AD12">
        <v>66</v>
      </c>
      <c r="AE12">
        <v>52</v>
      </c>
      <c r="AF12">
        <v>69</v>
      </c>
      <c r="AG12">
        <v>52</v>
      </c>
      <c r="AH12" t="s">
        <v>5</v>
      </c>
      <c r="AJ12" s="17">
        <f>AVERAGE(C12:AG12)</f>
        <v>66.25806451612904</v>
      </c>
      <c r="AK12" s="20">
        <f>MAX(C12:AG12)</f>
        <v>87</v>
      </c>
      <c r="AL12" s="11">
        <f>MIN(C12:AG12)</f>
        <v>46</v>
      </c>
      <c r="AP12" s="31" t="s">
        <v>54</v>
      </c>
      <c r="AQ12" s="31">
        <f>COUNTIF($C$7:$AG$7,"&gt;=25")</f>
        <v>0</v>
      </c>
    </row>
    <row r="13" spans="3:45" ht="12.75"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1">
        <v>10</v>
      </c>
      <c r="M13" s="1">
        <v>11</v>
      </c>
      <c r="N13" s="1">
        <v>12</v>
      </c>
      <c r="O13" s="1">
        <v>13</v>
      </c>
      <c r="P13" s="1">
        <v>14</v>
      </c>
      <c r="Q13" s="1">
        <v>15</v>
      </c>
      <c r="R13" s="1">
        <v>16</v>
      </c>
      <c r="S13" s="1">
        <v>17</v>
      </c>
      <c r="T13" s="1">
        <v>18</v>
      </c>
      <c r="U13" s="1">
        <v>19</v>
      </c>
      <c r="V13" s="1">
        <v>20</v>
      </c>
      <c r="W13" s="1">
        <v>21</v>
      </c>
      <c r="X13" s="1">
        <v>22</v>
      </c>
      <c r="Y13" s="1">
        <v>23</v>
      </c>
      <c r="Z13" s="1">
        <v>24</v>
      </c>
      <c r="AA13" s="1">
        <v>25</v>
      </c>
      <c r="AB13" s="1">
        <v>26</v>
      </c>
      <c r="AC13" s="1">
        <v>27</v>
      </c>
      <c r="AD13" s="1">
        <v>28</v>
      </c>
      <c r="AE13" s="1">
        <v>29</v>
      </c>
      <c r="AF13" s="1">
        <v>30</v>
      </c>
      <c r="AG13" s="1">
        <v>31</v>
      </c>
      <c r="AJ13" s="17"/>
      <c r="AK13" s="19"/>
      <c r="AL13" s="10"/>
      <c r="AP13" s="32" t="s">
        <v>55</v>
      </c>
      <c r="AQ13" s="32">
        <f>COUNTIF($C$7:$AG$7,"&gt;=30")</f>
        <v>0</v>
      </c>
      <c r="AR13" s="36"/>
      <c r="AS13" s="36"/>
    </row>
    <row r="14" spans="1:45" ht="12.75">
      <c r="A14" t="s">
        <v>6</v>
      </c>
      <c r="C14" s="4">
        <v>33.4</v>
      </c>
      <c r="D14">
        <v>21.9</v>
      </c>
      <c r="E14">
        <v>19.6</v>
      </c>
      <c r="F14">
        <v>28.1</v>
      </c>
      <c r="G14">
        <v>18.3</v>
      </c>
      <c r="H14">
        <v>14.5</v>
      </c>
      <c r="I14">
        <v>10.6</v>
      </c>
      <c r="J14">
        <v>10.1</v>
      </c>
      <c r="K14">
        <v>5.4</v>
      </c>
      <c r="L14">
        <v>7</v>
      </c>
      <c r="M14">
        <v>6.1</v>
      </c>
      <c r="N14">
        <v>8.9</v>
      </c>
      <c r="O14">
        <v>5.6</v>
      </c>
      <c r="P14">
        <v>7.4</v>
      </c>
      <c r="Q14">
        <v>3.9</v>
      </c>
      <c r="R14">
        <v>10.6</v>
      </c>
      <c r="S14">
        <v>26.8</v>
      </c>
      <c r="T14">
        <v>31.3</v>
      </c>
      <c r="U14">
        <v>18.5</v>
      </c>
      <c r="V14">
        <v>10.8</v>
      </c>
      <c r="W14">
        <v>21.1</v>
      </c>
      <c r="X14">
        <v>25.1</v>
      </c>
      <c r="Y14">
        <v>32.7</v>
      </c>
      <c r="Z14">
        <v>26.8</v>
      </c>
      <c r="AA14">
        <v>21</v>
      </c>
      <c r="AB14">
        <v>29.5</v>
      </c>
      <c r="AC14">
        <v>16.2</v>
      </c>
      <c r="AD14">
        <v>10.9</v>
      </c>
      <c r="AE14">
        <v>16.1</v>
      </c>
      <c r="AF14">
        <v>9.6</v>
      </c>
      <c r="AG14">
        <v>9</v>
      </c>
      <c r="AH14" t="s">
        <v>6</v>
      </c>
      <c r="AJ14" s="17">
        <f>AVERAGE(C14:AG14)</f>
        <v>16.670967741935485</v>
      </c>
      <c r="AK14" s="19">
        <f>MAX(C14:AG14)</f>
        <v>33.4</v>
      </c>
      <c r="AL14" s="10">
        <f>MIN(C14:AG14)</f>
        <v>3.9</v>
      </c>
      <c r="AP14" s="33" t="s">
        <v>56</v>
      </c>
      <c r="AQ14" s="33">
        <f>COUNTIF($C$8:$AG$8,"&gt;=20")</f>
        <v>0</v>
      </c>
      <c r="AR14" s="36"/>
      <c r="AS14" s="36"/>
    </row>
    <row r="15" spans="1:45" ht="12.75">
      <c r="A15" t="s">
        <v>7</v>
      </c>
      <c r="C15" s="4">
        <v>-12.2</v>
      </c>
      <c r="D15">
        <v>-8.4</v>
      </c>
      <c r="E15">
        <v>-11.2</v>
      </c>
      <c r="F15">
        <v>-13.2</v>
      </c>
      <c r="G15">
        <v>-12.3</v>
      </c>
      <c r="H15">
        <v>-11.3</v>
      </c>
      <c r="I15">
        <v>-11.9</v>
      </c>
      <c r="J15">
        <v>-9.4</v>
      </c>
      <c r="K15">
        <v>-11.8</v>
      </c>
      <c r="L15">
        <v>-11.7</v>
      </c>
      <c r="M15">
        <v>-12.2</v>
      </c>
      <c r="N15">
        <v>-6.8</v>
      </c>
      <c r="O15">
        <v>-7.9</v>
      </c>
      <c r="P15">
        <v>-7.5</v>
      </c>
      <c r="Q15">
        <v>-10.7</v>
      </c>
      <c r="R15">
        <v>-10.3</v>
      </c>
      <c r="S15">
        <v>-8.7</v>
      </c>
      <c r="T15">
        <v>-10.4</v>
      </c>
      <c r="U15">
        <v>-6.6</v>
      </c>
      <c r="V15">
        <v>-5.7</v>
      </c>
      <c r="W15">
        <v>-6.6</v>
      </c>
      <c r="X15">
        <v>-9.5</v>
      </c>
      <c r="Y15">
        <v>-18.8</v>
      </c>
      <c r="Z15">
        <v>-20.1</v>
      </c>
      <c r="AA15">
        <v>-8.9</v>
      </c>
      <c r="AB15">
        <v>-14.1</v>
      </c>
      <c r="AC15">
        <v>-14.6</v>
      </c>
      <c r="AD15">
        <v>-10.7</v>
      </c>
      <c r="AE15">
        <v>-2.8</v>
      </c>
      <c r="AF15">
        <v>-5.6</v>
      </c>
      <c r="AG15">
        <v>-6.5</v>
      </c>
      <c r="AH15" t="s">
        <v>7</v>
      </c>
      <c r="AJ15" s="17">
        <f>AVERAGE(C15:AG15)</f>
        <v>-10.270967741935484</v>
      </c>
      <c r="AK15" s="19">
        <f>MAX(C15:AG15)</f>
        <v>-2.8</v>
      </c>
      <c r="AL15" s="10">
        <f>MIN(C15:AG15)</f>
        <v>-20.1</v>
      </c>
      <c r="AR15" s="36"/>
      <c r="AS15" s="36"/>
    </row>
    <row r="16" spans="1:43" ht="12.75">
      <c r="A16" t="s">
        <v>8</v>
      </c>
      <c r="C16">
        <v>-13</v>
      </c>
      <c r="D16">
        <v>-8.7</v>
      </c>
      <c r="E16">
        <v>-12.3</v>
      </c>
      <c r="F16">
        <v>-13.2</v>
      </c>
      <c r="G16">
        <v>-12.3</v>
      </c>
      <c r="H16">
        <v>-12.7</v>
      </c>
      <c r="I16">
        <v>-11.6</v>
      </c>
      <c r="J16">
        <v>-9.9</v>
      </c>
      <c r="K16">
        <v>-11.3</v>
      </c>
      <c r="L16">
        <v>-12.1</v>
      </c>
      <c r="M16">
        <v>-12.7</v>
      </c>
      <c r="N16">
        <v>-9.8</v>
      </c>
      <c r="O16">
        <v>-10.4</v>
      </c>
      <c r="P16">
        <v>-10.5</v>
      </c>
      <c r="Q16">
        <v>-12.8</v>
      </c>
      <c r="R16">
        <v>-12.8</v>
      </c>
      <c r="S16">
        <v>-9.6</v>
      </c>
      <c r="T16">
        <v>-10.9</v>
      </c>
      <c r="U16">
        <v>-7.1</v>
      </c>
      <c r="V16">
        <v>-5.2</v>
      </c>
      <c r="W16">
        <v>-7.3</v>
      </c>
      <c r="X16">
        <v>-10.6</v>
      </c>
      <c r="Y16">
        <v>-18</v>
      </c>
      <c r="Z16">
        <v>-20.1</v>
      </c>
      <c r="AA16">
        <v>-11.8</v>
      </c>
      <c r="AB16">
        <v>-14.1</v>
      </c>
      <c r="AC16">
        <v>-14.8</v>
      </c>
      <c r="AD16">
        <v>-10.5</v>
      </c>
      <c r="AE16">
        <v>-6</v>
      </c>
      <c r="AF16">
        <v>-6.7</v>
      </c>
      <c r="AG16">
        <v>-8.1</v>
      </c>
      <c r="AH16" t="s">
        <v>8</v>
      </c>
      <c r="AJ16" s="17">
        <f>AVERAGE(C16:AG16)</f>
        <v>-11.190322580645164</v>
      </c>
      <c r="AK16" s="19">
        <f>MAX(C16:AG16)</f>
        <v>-5.2</v>
      </c>
      <c r="AL16" s="10">
        <f>MIN(C16:AG16)</f>
        <v>-20.1</v>
      </c>
      <c r="AP16" s="37" t="s">
        <v>30</v>
      </c>
      <c r="AQ16" s="37"/>
    </row>
    <row r="17" spans="3:43" ht="12.75">
      <c r="C17" s="1">
        <v>1</v>
      </c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1">
        <v>7</v>
      </c>
      <c r="J17" s="1">
        <v>8</v>
      </c>
      <c r="K17" s="1">
        <v>9</v>
      </c>
      <c r="L17" s="1">
        <v>10</v>
      </c>
      <c r="M17" s="1">
        <v>11</v>
      </c>
      <c r="N17" s="1">
        <v>12</v>
      </c>
      <c r="O17" s="1">
        <v>13</v>
      </c>
      <c r="P17" s="1">
        <v>14</v>
      </c>
      <c r="Q17" s="1">
        <v>15</v>
      </c>
      <c r="R17" s="1">
        <v>16</v>
      </c>
      <c r="S17" s="1">
        <v>17</v>
      </c>
      <c r="T17" s="1">
        <v>18</v>
      </c>
      <c r="U17" s="1">
        <v>19</v>
      </c>
      <c r="V17" s="1">
        <v>20</v>
      </c>
      <c r="W17" s="1">
        <v>21</v>
      </c>
      <c r="X17" s="1">
        <v>22</v>
      </c>
      <c r="Y17" s="1">
        <v>23</v>
      </c>
      <c r="Z17" s="1">
        <v>24</v>
      </c>
      <c r="AA17" s="1">
        <v>25</v>
      </c>
      <c r="AB17" s="1">
        <v>26</v>
      </c>
      <c r="AC17" s="1">
        <v>27</v>
      </c>
      <c r="AD17" s="1">
        <v>28</v>
      </c>
      <c r="AE17" s="1">
        <v>29</v>
      </c>
      <c r="AF17" s="1">
        <v>30</v>
      </c>
      <c r="AG17" s="1">
        <v>31</v>
      </c>
      <c r="AJ17" s="17"/>
      <c r="AK17" s="19"/>
      <c r="AL17" s="10"/>
      <c r="AP17" s="33" t="s">
        <v>31</v>
      </c>
      <c r="AQ17" s="33">
        <f>COUNTIF(C14:AG14,"&gt;=61.8")</f>
        <v>0</v>
      </c>
    </row>
    <row r="18" spans="1:43" ht="12.75">
      <c r="A18" t="s">
        <v>9</v>
      </c>
      <c r="C18">
        <v>1009</v>
      </c>
      <c r="D18">
        <v>1018</v>
      </c>
      <c r="E18">
        <v>1023</v>
      </c>
      <c r="F18">
        <v>1024</v>
      </c>
      <c r="G18">
        <v>1018</v>
      </c>
      <c r="H18">
        <v>1016</v>
      </c>
      <c r="I18">
        <v>1022</v>
      </c>
      <c r="J18">
        <v>1023</v>
      </c>
      <c r="K18">
        <v>1025</v>
      </c>
      <c r="L18">
        <v>1028</v>
      </c>
      <c r="M18">
        <v>1028</v>
      </c>
      <c r="N18">
        <v>1028</v>
      </c>
      <c r="O18">
        <v>1027</v>
      </c>
      <c r="P18">
        <v>1027</v>
      </c>
      <c r="Q18">
        <v>1025</v>
      </c>
      <c r="R18">
        <v>1021</v>
      </c>
      <c r="S18">
        <v>1020</v>
      </c>
      <c r="T18">
        <v>1014</v>
      </c>
      <c r="U18">
        <v>1023</v>
      </c>
      <c r="V18">
        <v>1024</v>
      </c>
      <c r="W18">
        <v>1024</v>
      </c>
      <c r="X18">
        <v>1027</v>
      </c>
      <c r="Y18">
        <v>1028</v>
      </c>
      <c r="Z18">
        <v>1028</v>
      </c>
      <c r="AA18">
        <v>1026</v>
      </c>
      <c r="AB18">
        <v>1015</v>
      </c>
      <c r="AC18">
        <v>1013</v>
      </c>
      <c r="AD18">
        <v>1014</v>
      </c>
      <c r="AE18">
        <v>1020</v>
      </c>
      <c r="AF18">
        <v>1021</v>
      </c>
      <c r="AG18">
        <v>1021</v>
      </c>
      <c r="AH18" t="s">
        <v>9</v>
      </c>
      <c r="AJ18" s="17">
        <f>AVERAGE(C18:AG18)</f>
        <v>1021.9354838709677</v>
      </c>
      <c r="AK18" s="19">
        <f>MAX(C18:AG18)</f>
        <v>1028</v>
      </c>
      <c r="AL18" s="10">
        <f>MIN(C18:AG18)</f>
        <v>1009</v>
      </c>
      <c r="AP18" s="9" t="s">
        <v>32</v>
      </c>
      <c r="AQ18" s="9">
        <f>COUNTIF(C14:AG14,"&gt;=49.9")-COUNTIF(C14:AG14,"&gt;61.7")</f>
        <v>0</v>
      </c>
    </row>
    <row r="19" spans="1:43" ht="12.75">
      <c r="A19" t="s">
        <v>10</v>
      </c>
      <c r="C19">
        <v>1004</v>
      </c>
      <c r="D19">
        <v>1007</v>
      </c>
      <c r="E19">
        <v>1018</v>
      </c>
      <c r="F19">
        <v>1018</v>
      </c>
      <c r="G19" s="4">
        <v>1012</v>
      </c>
      <c r="H19" s="4">
        <v>1013</v>
      </c>
      <c r="I19" s="4">
        <v>1016</v>
      </c>
      <c r="J19" s="4">
        <v>1021</v>
      </c>
      <c r="K19" s="4">
        <v>1023</v>
      </c>
      <c r="L19" s="4">
        <v>1024</v>
      </c>
      <c r="M19" s="4">
        <v>1026</v>
      </c>
      <c r="N19" s="4">
        <v>1026</v>
      </c>
      <c r="O19" s="4">
        <v>1026</v>
      </c>
      <c r="P19" s="4">
        <v>1025</v>
      </c>
      <c r="Q19" s="4">
        <v>1020</v>
      </c>
      <c r="R19" s="4">
        <v>1018</v>
      </c>
      <c r="S19" s="4">
        <v>1010</v>
      </c>
      <c r="T19" s="4">
        <v>1008</v>
      </c>
      <c r="U19" s="4">
        <v>1014</v>
      </c>
      <c r="V19" s="4">
        <v>1021</v>
      </c>
      <c r="W19" s="4">
        <v>1021</v>
      </c>
      <c r="X19" s="4">
        <v>1023</v>
      </c>
      <c r="Y19" s="4">
        <v>1026</v>
      </c>
      <c r="Z19" s="4">
        <v>1026</v>
      </c>
      <c r="AA19" s="4">
        <v>1015</v>
      </c>
      <c r="AB19" s="4">
        <v>1009</v>
      </c>
      <c r="AC19" s="4">
        <v>1009</v>
      </c>
      <c r="AD19" s="4">
        <v>1012</v>
      </c>
      <c r="AE19" s="4">
        <v>1014</v>
      </c>
      <c r="AF19" s="4">
        <v>1018</v>
      </c>
      <c r="AG19" s="4">
        <v>1018</v>
      </c>
      <c r="AH19" t="s">
        <v>10</v>
      </c>
      <c r="AJ19" s="17">
        <f>AVERAGE(C19:AG19)</f>
        <v>1017.4516129032259</v>
      </c>
      <c r="AK19" s="19">
        <f>MAX(C19:AG19)</f>
        <v>1026</v>
      </c>
      <c r="AL19" s="10">
        <f>MIN(C19:AG19)</f>
        <v>1004</v>
      </c>
      <c r="AP19" s="32" t="s">
        <v>33</v>
      </c>
      <c r="AQ19" s="32">
        <f>COUNTIF(C14:AG14,"&gt;=38.8")-COUNTIF(C14:AG14,"&gt;49.8")</f>
        <v>0</v>
      </c>
    </row>
    <row r="20" spans="1:43" ht="12.75">
      <c r="A20" s="4"/>
      <c r="B20" s="4"/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>
        <v>6</v>
      </c>
      <c r="I20" s="1">
        <v>7</v>
      </c>
      <c r="J20" s="1">
        <v>8</v>
      </c>
      <c r="K20" s="1">
        <v>9</v>
      </c>
      <c r="L20" s="1">
        <v>10</v>
      </c>
      <c r="M20" s="1">
        <v>11</v>
      </c>
      <c r="N20" s="1">
        <v>12</v>
      </c>
      <c r="O20" s="1">
        <v>13</v>
      </c>
      <c r="P20" s="1">
        <v>14</v>
      </c>
      <c r="Q20" s="1">
        <v>15</v>
      </c>
      <c r="R20" s="1">
        <v>16</v>
      </c>
      <c r="S20" s="1">
        <v>17</v>
      </c>
      <c r="T20" s="1">
        <v>18</v>
      </c>
      <c r="U20" s="1">
        <v>19</v>
      </c>
      <c r="V20" s="1">
        <v>20</v>
      </c>
      <c r="W20" s="1">
        <v>21</v>
      </c>
      <c r="X20" s="1">
        <v>22</v>
      </c>
      <c r="Y20" s="1">
        <v>23</v>
      </c>
      <c r="Z20" s="1">
        <v>24</v>
      </c>
      <c r="AA20" s="1">
        <v>25</v>
      </c>
      <c r="AB20" s="1">
        <v>26</v>
      </c>
      <c r="AC20" s="1">
        <v>27</v>
      </c>
      <c r="AD20" s="1">
        <v>28</v>
      </c>
      <c r="AE20" s="1">
        <v>29</v>
      </c>
      <c r="AF20" s="1">
        <v>30</v>
      </c>
      <c r="AG20" s="1">
        <v>31</v>
      </c>
      <c r="AJ20" s="17"/>
      <c r="AK20" s="19"/>
      <c r="AL20" s="10"/>
      <c r="AP20" s="31" t="s">
        <v>34</v>
      </c>
      <c r="AQ20" s="31">
        <f>COUNTIF(C14:AG14,"&gt;=28.6")-COUNTIF(C14:AG14,"&gt;38.7")</f>
        <v>4</v>
      </c>
    </row>
    <row r="21" spans="1:43" ht="12.75">
      <c r="A21" s="4" t="s">
        <v>11</v>
      </c>
      <c r="B21" s="4"/>
      <c r="C21" s="4">
        <v>1</v>
      </c>
      <c r="D21" s="4">
        <v>0.3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6.5</v>
      </c>
      <c r="U21" s="4">
        <v>11.1</v>
      </c>
      <c r="V21" s="4">
        <v>0.3</v>
      </c>
      <c r="W21" s="4">
        <v>0</v>
      </c>
      <c r="X21" s="4">
        <v>0.7</v>
      </c>
      <c r="Y21" s="4">
        <v>0.3</v>
      </c>
      <c r="Z21" s="4">
        <v>0</v>
      </c>
      <c r="AA21" s="4">
        <v>0</v>
      </c>
      <c r="AB21" s="4">
        <v>0.3</v>
      </c>
      <c r="AC21" s="4">
        <v>0</v>
      </c>
      <c r="AD21" s="4">
        <v>0</v>
      </c>
      <c r="AE21" s="4">
        <v>0.4</v>
      </c>
      <c r="AF21" s="4">
        <v>0</v>
      </c>
      <c r="AG21" s="4">
        <v>0</v>
      </c>
      <c r="AH21" t="s">
        <v>21</v>
      </c>
      <c r="AJ21" s="17">
        <f>AVERAGE(C21:AG21)</f>
        <v>0.6741935483870968</v>
      </c>
      <c r="AK21" s="19">
        <f>MAX(C21:AG21)</f>
        <v>11.1</v>
      </c>
      <c r="AL21" s="10">
        <f>MIN(C21:AG21)</f>
        <v>0</v>
      </c>
      <c r="AP21" s="34" t="s">
        <v>35</v>
      </c>
      <c r="AQ21" s="35">
        <f>COUNTIF(C14:AG14,"&gt;=19.5")-COUNTIF(C14:AG14,"&gt;28.5")</f>
        <v>8</v>
      </c>
    </row>
    <row r="22" spans="1:43" ht="12.75">
      <c r="A22" s="4" t="s">
        <v>12</v>
      </c>
      <c r="B22" s="4"/>
      <c r="C22" s="4">
        <v>0.3</v>
      </c>
      <c r="D22" s="4">
        <v>0.3</v>
      </c>
      <c r="E22" s="4">
        <v>0.3</v>
      </c>
      <c r="F22" s="4">
        <v>0.3</v>
      </c>
      <c r="G22" s="4">
        <v>0.3</v>
      </c>
      <c r="H22" s="4">
        <v>0.3</v>
      </c>
      <c r="I22" s="4">
        <v>0.3</v>
      </c>
      <c r="J22" s="4">
        <v>0.3</v>
      </c>
      <c r="K22" s="4">
        <v>0.3</v>
      </c>
      <c r="L22" s="4">
        <v>0.3</v>
      </c>
      <c r="M22" s="4">
        <v>0.3</v>
      </c>
      <c r="N22" s="4">
        <v>0.3</v>
      </c>
      <c r="O22" s="4">
        <v>0.3</v>
      </c>
      <c r="P22" s="4">
        <v>0.3</v>
      </c>
      <c r="Q22" s="4">
        <v>0.3</v>
      </c>
      <c r="R22" s="4">
        <v>0.3</v>
      </c>
      <c r="S22" s="4">
        <v>0.3</v>
      </c>
      <c r="T22" s="4">
        <v>11</v>
      </c>
      <c r="U22" s="4">
        <v>18.2</v>
      </c>
      <c r="V22" s="4">
        <v>18.2</v>
      </c>
      <c r="W22" s="4">
        <v>18.8</v>
      </c>
      <c r="X22" s="4">
        <v>19.2</v>
      </c>
      <c r="Y22" s="4">
        <v>19.2</v>
      </c>
      <c r="Z22" s="4">
        <v>19.2</v>
      </c>
      <c r="AA22" s="4">
        <v>19.5</v>
      </c>
      <c r="AB22" s="4">
        <v>19.5</v>
      </c>
      <c r="AC22" s="4">
        <v>19.5</v>
      </c>
      <c r="AD22" s="4">
        <v>19.8</v>
      </c>
      <c r="AE22" s="4">
        <v>19.8</v>
      </c>
      <c r="AF22" s="4">
        <v>19.8</v>
      </c>
      <c r="AG22" s="4">
        <v>20.1</v>
      </c>
      <c r="AH22" t="s">
        <v>22</v>
      </c>
      <c r="AJ22" s="12"/>
      <c r="AK22" s="23"/>
      <c r="AL22" s="24"/>
      <c r="AM22" s="13">
        <f>MAX(C22:AG22)</f>
        <v>20.1</v>
      </c>
      <c r="AN22" s="25" t="s">
        <v>59</v>
      </c>
      <c r="AP22" s="17" t="s">
        <v>36</v>
      </c>
      <c r="AQ22" s="17">
        <f>COUNTIF(C14:AG14,"&gt;=12.0")-COUNTIF(C14:AG14,"&gt;19.4")</f>
        <v>5</v>
      </c>
    </row>
    <row r="23" spans="1:43" ht="12.75">
      <c r="A23" s="4"/>
      <c r="B23" s="4"/>
      <c r="C23" s="1">
        <v>1</v>
      </c>
      <c r="D23" s="1">
        <v>2</v>
      </c>
      <c r="E23" s="1">
        <v>3</v>
      </c>
      <c r="F23" s="1">
        <v>4</v>
      </c>
      <c r="G23" s="1">
        <v>5</v>
      </c>
      <c r="H23" s="1">
        <v>6</v>
      </c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1">
        <v>14</v>
      </c>
      <c r="Q23" s="1">
        <v>15</v>
      </c>
      <c r="R23" s="1">
        <v>16</v>
      </c>
      <c r="S23" s="1">
        <v>17</v>
      </c>
      <c r="T23" s="1">
        <v>18</v>
      </c>
      <c r="U23" s="1">
        <v>19</v>
      </c>
      <c r="V23" s="1">
        <v>20</v>
      </c>
      <c r="W23" s="1">
        <v>21</v>
      </c>
      <c r="X23" s="1">
        <v>22</v>
      </c>
      <c r="Y23" s="1">
        <v>23</v>
      </c>
      <c r="Z23" s="1">
        <v>24</v>
      </c>
      <c r="AA23" s="1">
        <v>25</v>
      </c>
      <c r="AB23" s="1">
        <v>26</v>
      </c>
      <c r="AC23" s="1">
        <v>27</v>
      </c>
      <c r="AD23" s="1">
        <v>28</v>
      </c>
      <c r="AE23" s="1">
        <v>29</v>
      </c>
      <c r="AF23" s="1">
        <v>30</v>
      </c>
      <c r="AG23" s="1">
        <v>31</v>
      </c>
      <c r="AJ23" s="17"/>
      <c r="AK23" s="19"/>
      <c r="AL23" s="10"/>
      <c r="AP23" s="12" t="s">
        <v>29</v>
      </c>
      <c r="AQ23" s="12">
        <f>COUNTIF(C14:AG14,"&lt;=11.9")</f>
        <v>14</v>
      </c>
    </row>
    <row r="24" spans="1:40" ht="12.75">
      <c r="A24" s="4" t="s">
        <v>13</v>
      </c>
      <c r="B24" s="4"/>
      <c r="C24" s="5">
        <v>0.10972222222222222</v>
      </c>
      <c r="D24" s="5">
        <v>0.006944444444444444</v>
      </c>
      <c r="E24" s="5">
        <v>0.09791666666666667</v>
      </c>
      <c r="F24" s="5">
        <v>0</v>
      </c>
      <c r="G24" s="5">
        <v>0.11805555555555557</v>
      </c>
      <c r="H24" s="5">
        <v>0.12013888888888889</v>
      </c>
      <c r="I24" s="5">
        <v>0.08541666666666665</v>
      </c>
      <c r="J24" s="5">
        <v>0.08611111111111112</v>
      </c>
      <c r="K24" s="5">
        <v>0.14166666666666666</v>
      </c>
      <c r="L24" s="5">
        <v>0.14444444444444446</v>
      </c>
      <c r="M24" s="5">
        <v>0.15347222222222223</v>
      </c>
      <c r="N24" s="5">
        <v>0.08541666666666665</v>
      </c>
      <c r="O24" s="5">
        <v>0.14444444444444446</v>
      </c>
      <c r="P24" s="5">
        <v>0.14375</v>
      </c>
      <c r="Q24" s="5">
        <v>0.14444444444444446</v>
      </c>
      <c r="R24" s="5">
        <v>0.07847222222222222</v>
      </c>
      <c r="S24" s="5">
        <v>0</v>
      </c>
      <c r="T24" s="5">
        <v>0</v>
      </c>
      <c r="U24" s="5">
        <v>0.10486111111111111</v>
      </c>
      <c r="V24" s="5">
        <v>0.15555555555555556</v>
      </c>
      <c r="W24" s="5">
        <v>0.06875</v>
      </c>
      <c r="X24" s="5">
        <v>0.15694444444444444</v>
      </c>
      <c r="Y24" s="5">
        <v>0.16805555555555554</v>
      </c>
      <c r="Z24" s="5">
        <v>0.1951388888888889</v>
      </c>
      <c r="AA24" s="5">
        <v>0.12361111111111112</v>
      </c>
      <c r="AB24" s="5">
        <v>0.051388888888888894</v>
      </c>
      <c r="AC24" s="5">
        <v>0.02152777777777778</v>
      </c>
      <c r="AD24" s="5">
        <v>0.06041666666666667</v>
      </c>
      <c r="AE24" s="5">
        <v>0.12083333333333333</v>
      </c>
      <c r="AF24" s="5">
        <v>0.17847222222222223</v>
      </c>
      <c r="AG24" s="5">
        <v>0.175</v>
      </c>
      <c r="AH24" t="s">
        <v>13</v>
      </c>
      <c r="AJ24" s="18">
        <f>AVERAGE(C24:AG24)</f>
        <v>0.10454749103942652</v>
      </c>
      <c r="AK24" s="22">
        <f>MAX(C24:AG24)</f>
        <v>0.1951388888888889</v>
      </c>
      <c r="AL24" s="14">
        <f>MIN(C24:AG24)</f>
        <v>0</v>
      </c>
      <c r="AM24" s="15" t="s">
        <v>24</v>
      </c>
      <c r="AN24" s="25" t="s">
        <v>25</v>
      </c>
    </row>
    <row r="25" spans="3:43" ht="12.75">
      <c r="C25" s="1">
        <v>1</v>
      </c>
      <c r="D25" s="1">
        <v>2</v>
      </c>
      <c r="E25" s="1">
        <v>3</v>
      </c>
      <c r="F25" s="1">
        <v>4</v>
      </c>
      <c r="G25" s="1">
        <v>5</v>
      </c>
      <c r="H25" s="1">
        <v>6</v>
      </c>
      <c r="I25" s="1">
        <v>7</v>
      </c>
      <c r="J25" s="1">
        <v>8</v>
      </c>
      <c r="K25" s="1">
        <v>9</v>
      </c>
      <c r="L25" s="1">
        <v>10</v>
      </c>
      <c r="M25" s="1">
        <v>11</v>
      </c>
      <c r="N25" s="1">
        <v>12</v>
      </c>
      <c r="O25" s="1">
        <v>13</v>
      </c>
      <c r="P25" s="1">
        <v>14</v>
      </c>
      <c r="Q25" s="1">
        <v>15</v>
      </c>
      <c r="R25" s="1">
        <v>16</v>
      </c>
      <c r="S25" s="1">
        <v>17</v>
      </c>
      <c r="T25" s="1">
        <v>18</v>
      </c>
      <c r="U25" s="1">
        <v>19</v>
      </c>
      <c r="V25" s="1">
        <v>20</v>
      </c>
      <c r="W25" s="1">
        <v>21</v>
      </c>
      <c r="X25" s="1">
        <v>22</v>
      </c>
      <c r="Y25" s="1">
        <v>23</v>
      </c>
      <c r="Z25" s="1">
        <v>24</v>
      </c>
      <c r="AA25" s="1">
        <v>25</v>
      </c>
      <c r="AB25" s="1">
        <v>26</v>
      </c>
      <c r="AC25" s="1">
        <v>27</v>
      </c>
      <c r="AD25" s="1">
        <v>28</v>
      </c>
      <c r="AE25" s="1">
        <v>29</v>
      </c>
      <c r="AF25" s="1">
        <v>30</v>
      </c>
      <c r="AG25" s="1">
        <v>31</v>
      </c>
      <c r="AJ25" s="17"/>
      <c r="AK25" s="19"/>
      <c r="AL25" s="10"/>
      <c r="AP25" s="39" t="s">
        <v>37</v>
      </c>
      <c r="AQ25" s="40"/>
    </row>
    <row r="26" spans="1:43" ht="12.75">
      <c r="A26" t="s">
        <v>14</v>
      </c>
      <c r="C26" s="4">
        <v>76.4</v>
      </c>
      <c r="D26">
        <v>33.1</v>
      </c>
      <c r="E26" s="4">
        <v>54.2</v>
      </c>
      <c r="F26" s="4">
        <v>19.8</v>
      </c>
      <c r="G26" s="4">
        <v>50.6</v>
      </c>
      <c r="H26" s="4">
        <v>56</v>
      </c>
      <c r="I26" s="4">
        <v>48.9</v>
      </c>
      <c r="J26" s="4">
        <v>47.8</v>
      </c>
      <c r="K26" s="4">
        <v>56.9</v>
      </c>
      <c r="L26" s="4">
        <v>59.6</v>
      </c>
      <c r="M26" s="4">
        <v>61.8</v>
      </c>
      <c r="N26" s="4">
        <v>38.6</v>
      </c>
      <c r="O26" s="4">
        <v>56</v>
      </c>
      <c r="P26" s="4">
        <v>55.6</v>
      </c>
      <c r="Q26" s="4">
        <v>56.9</v>
      </c>
      <c r="R26" s="4">
        <v>66.4</v>
      </c>
      <c r="S26" s="4">
        <v>30.8</v>
      </c>
      <c r="T26" s="4">
        <v>12.2</v>
      </c>
      <c r="U26" s="4">
        <v>66.7</v>
      </c>
      <c r="V26" s="4">
        <v>67.1</v>
      </c>
      <c r="W26" s="4">
        <v>66.2</v>
      </c>
      <c r="X26" s="4">
        <v>60.1</v>
      </c>
      <c r="Y26" s="4">
        <v>57.5</v>
      </c>
      <c r="Z26" s="4">
        <v>55.1</v>
      </c>
      <c r="AA26" s="4">
        <v>59</v>
      </c>
      <c r="AB26" s="4">
        <v>37.4</v>
      </c>
      <c r="AC26" s="4">
        <v>45.2</v>
      </c>
      <c r="AD26" s="4">
        <v>75.5</v>
      </c>
      <c r="AE26" s="4">
        <v>53</v>
      </c>
      <c r="AF26" s="4">
        <v>59.6</v>
      </c>
      <c r="AG26" s="4">
        <v>59.2</v>
      </c>
      <c r="AH26" t="s">
        <v>14</v>
      </c>
      <c r="AJ26" s="17">
        <f>AVERAGE(C26:AG26)</f>
        <v>53.00645161290323</v>
      </c>
      <c r="AK26" s="19">
        <f>MAX(C26:AG26)</f>
        <v>76.4</v>
      </c>
      <c r="AL26" s="10">
        <f>MIN(C26:AG26)</f>
        <v>12.2</v>
      </c>
      <c r="AP26" s="41" t="s">
        <v>38</v>
      </c>
      <c r="AQ26" s="41">
        <f>COUNTIF($C$30:$AG$30,"&gt;0")</f>
        <v>31</v>
      </c>
    </row>
    <row r="27" spans="3:43" ht="12.75">
      <c r="C27" s="1">
        <v>1</v>
      </c>
      <c r="D27" s="1">
        <v>2</v>
      </c>
      <c r="E27" s="1">
        <v>3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  <c r="K27" s="1">
        <v>9</v>
      </c>
      <c r="L27" s="1">
        <v>10</v>
      </c>
      <c r="M27" s="1">
        <v>11</v>
      </c>
      <c r="N27" s="1">
        <v>12</v>
      </c>
      <c r="O27" s="1">
        <v>13</v>
      </c>
      <c r="P27" s="1">
        <v>14</v>
      </c>
      <c r="Q27" s="1">
        <v>15</v>
      </c>
      <c r="R27" s="1">
        <v>16</v>
      </c>
      <c r="S27" s="1">
        <v>17</v>
      </c>
      <c r="T27" s="1">
        <v>18</v>
      </c>
      <c r="U27" s="1">
        <v>19</v>
      </c>
      <c r="V27" s="1">
        <v>20</v>
      </c>
      <c r="W27" s="1">
        <v>21</v>
      </c>
      <c r="X27" s="1">
        <v>22</v>
      </c>
      <c r="Y27" s="1">
        <v>23</v>
      </c>
      <c r="Z27" s="1">
        <v>24</v>
      </c>
      <c r="AA27" s="1">
        <v>25</v>
      </c>
      <c r="AB27" s="1">
        <v>26</v>
      </c>
      <c r="AC27" s="1">
        <v>27</v>
      </c>
      <c r="AD27" s="1">
        <v>28</v>
      </c>
      <c r="AE27" s="1">
        <v>29</v>
      </c>
      <c r="AF27" s="1">
        <v>30</v>
      </c>
      <c r="AG27" s="1">
        <v>31</v>
      </c>
      <c r="AJ27" s="17"/>
      <c r="AK27" s="21"/>
      <c r="AL27" s="12"/>
      <c r="AP27" s="42" t="s">
        <v>39</v>
      </c>
      <c r="AQ27" s="42">
        <f>COUNTIF($C$30:$AG$30,"&gt;=1")</f>
        <v>31</v>
      </c>
    </row>
    <row r="28" spans="1:43" ht="12.75">
      <c r="A28" t="s">
        <v>15</v>
      </c>
      <c r="C28" s="4">
        <v>285</v>
      </c>
      <c r="D28">
        <v>40</v>
      </c>
      <c r="E28" s="4">
        <v>60</v>
      </c>
      <c r="F28" s="4">
        <v>50</v>
      </c>
      <c r="G28" s="4">
        <v>115</v>
      </c>
      <c r="H28" s="4">
        <v>305</v>
      </c>
      <c r="I28" s="4">
        <v>355</v>
      </c>
      <c r="J28" s="4">
        <v>105</v>
      </c>
      <c r="K28" s="4">
        <v>130</v>
      </c>
      <c r="L28" s="4">
        <v>290</v>
      </c>
      <c r="M28" s="4">
        <v>300</v>
      </c>
      <c r="N28" s="4">
        <v>310</v>
      </c>
      <c r="O28" s="4">
        <v>0</v>
      </c>
      <c r="P28" s="4">
        <v>280</v>
      </c>
      <c r="Q28" s="4">
        <v>300</v>
      </c>
      <c r="R28" s="4">
        <v>355</v>
      </c>
      <c r="S28" s="4">
        <v>105</v>
      </c>
      <c r="T28" s="4">
        <v>100</v>
      </c>
      <c r="U28" s="4">
        <v>350</v>
      </c>
      <c r="V28" s="4">
        <v>110</v>
      </c>
      <c r="W28" s="4">
        <v>250</v>
      </c>
      <c r="X28" s="4">
        <v>295</v>
      </c>
      <c r="Y28" s="4">
        <v>285</v>
      </c>
      <c r="Z28" s="4">
        <v>90</v>
      </c>
      <c r="AA28" s="4">
        <v>125</v>
      </c>
      <c r="AB28" s="4">
        <v>295</v>
      </c>
      <c r="AC28" s="4">
        <v>5</v>
      </c>
      <c r="AD28" s="4">
        <v>345</v>
      </c>
      <c r="AE28" s="4">
        <v>350</v>
      </c>
      <c r="AF28" s="4">
        <v>350</v>
      </c>
      <c r="AG28" s="4">
        <v>300</v>
      </c>
      <c r="AH28" t="s">
        <v>23</v>
      </c>
      <c r="AJ28" s="17">
        <f>AVERAGE(C28:AG28)</f>
        <v>214.03225806451613</v>
      </c>
      <c r="AK28" s="21"/>
      <c r="AL28" s="12"/>
      <c r="AP28" s="43" t="s">
        <v>40</v>
      </c>
      <c r="AQ28" s="44">
        <f>COUNTIF($C$30:$AG$30,"&gt;=5")</f>
        <v>31</v>
      </c>
    </row>
    <row r="29" spans="3:43" ht="12.75">
      <c r="C29" s="1">
        <v>1</v>
      </c>
      <c r="D29" s="1">
        <v>2</v>
      </c>
      <c r="E29" s="1">
        <v>3</v>
      </c>
      <c r="F29" s="1">
        <v>4</v>
      </c>
      <c r="G29" s="1">
        <v>5</v>
      </c>
      <c r="H29" s="1">
        <v>6</v>
      </c>
      <c r="I29" s="1">
        <v>7</v>
      </c>
      <c r="J29" s="1">
        <v>8</v>
      </c>
      <c r="K29" s="1">
        <v>9</v>
      </c>
      <c r="L29" s="1">
        <v>10</v>
      </c>
      <c r="M29" s="1">
        <v>11</v>
      </c>
      <c r="N29" s="1">
        <v>12</v>
      </c>
      <c r="O29" s="1">
        <v>13</v>
      </c>
      <c r="P29" s="1">
        <v>14</v>
      </c>
      <c r="Q29" s="1">
        <v>15</v>
      </c>
      <c r="R29" s="1">
        <v>16</v>
      </c>
      <c r="S29" s="1">
        <v>17</v>
      </c>
      <c r="T29" s="1">
        <v>18</v>
      </c>
      <c r="U29" s="1">
        <v>19</v>
      </c>
      <c r="V29" s="1">
        <v>20</v>
      </c>
      <c r="W29" s="1">
        <v>21</v>
      </c>
      <c r="X29" s="1">
        <v>22</v>
      </c>
      <c r="Y29" s="1">
        <v>23</v>
      </c>
      <c r="Z29" s="1">
        <v>24</v>
      </c>
      <c r="AA29" s="1">
        <v>25</v>
      </c>
      <c r="AB29" s="1">
        <v>26</v>
      </c>
      <c r="AC29" s="1">
        <v>27</v>
      </c>
      <c r="AD29" s="1">
        <v>28</v>
      </c>
      <c r="AE29" s="1">
        <v>29</v>
      </c>
      <c r="AF29" s="1">
        <v>30</v>
      </c>
      <c r="AG29" s="1">
        <v>31</v>
      </c>
      <c r="AJ29" s="17"/>
      <c r="AK29" s="19"/>
      <c r="AL29" s="10"/>
      <c r="AP29" s="45" t="s">
        <v>41</v>
      </c>
      <c r="AQ29" s="45">
        <f>COUNTIF($C$30:$AG$30,"&gt;=10")</f>
        <v>31</v>
      </c>
    </row>
    <row r="30" spans="1:43" ht="12.75">
      <c r="A30" t="s">
        <v>16</v>
      </c>
      <c r="C30" s="4">
        <v>15</v>
      </c>
      <c r="D30">
        <v>19</v>
      </c>
      <c r="E30" s="4">
        <v>16</v>
      </c>
      <c r="F30" s="4">
        <v>16</v>
      </c>
      <c r="G30" s="4">
        <v>16</v>
      </c>
      <c r="H30" s="4">
        <v>16</v>
      </c>
      <c r="I30" s="4">
        <v>15</v>
      </c>
      <c r="J30" s="4">
        <v>14</v>
      </c>
      <c r="K30" s="4">
        <v>14</v>
      </c>
      <c r="L30" s="4">
        <v>14</v>
      </c>
      <c r="M30" s="4">
        <v>14</v>
      </c>
      <c r="N30" s="4">
        <v>14</v>
      </c>
      <c r="O30" s="4">
        <v>14</v>
      </c>
      <c r="P30" s="4">
        <v>14</v>
      </c>
      <c r="Q30" s="4">
        <v>14</v>
      </c>
      <c r="R30" s="4">
        <v>14</v>
      </c>
      <c r="S30" s="4">
        <v>18</v>
      </c>
      <c r="T30" s="4">
        <v>13</v>
      </c>
      <c r="U30" s="4">
        <v>12</v>
      </c>
      <c r="V30" s="4">
        <v>12</v>
      </c>
      <c r="W30" s="4">
        <v>12</v>
      </c>
      <c r="X30" s="4">
        <v>13</v>
      </c>
      <c r="Y30" s="4">
        <v>13</v>
      </c>
      <c r="Z30" s="4">
        <v>13</v>
      </c>
      <c r="AA30" s="4">
        <v>13</v>
      </c>
      <c r="AB30" s="4">
        <v>14</v>
      </c>
      <c r="AC30" s="4">
        <v>15</v>
      </c>
      <c r="AD30" s="4">
        <v>13</v>
      </c>
      <c r="AE30" s="4">
        <v>12</v>
      </c>
      <c r="AF30" s="4">
        <v>12</v>
      </c>
      <c r="AG30" s="4">
        <v>11</v>
      </c>
      <c r="AH30" t="s">
        <v>16</v>
      </c>
      <c r="AJ30" s="17">
        <f>AVERAGE(C30:AG30)</f>
        <v>14.03225806451613</v>
      </c>
      <c r="AK30" s="19">
        <f>MAX(C30:AG30)</f>
        <v>19</v>
      </c>
      <c r="AL30" s="10">
        <f>MIN(C30:AG30)</f>
        <v>11</v>
      </c>
      <c r="AP30" s="46" t="s">
        <v>42</v>
      </c>
      <c r="AQ30" s="46">
        <f>COUNTIF($C$30:$AG$30,"&gt;=15")</f>
        <v>9</v>
      </c>
    </row>
    <row r="31" spans="13:43" ht="12.75">
      <c r="M31" s="1"/>
      <c r="AP31" s="47" t="s">
        <v>43</v>
      </c>
      <c r="AQ31" s="47">
        <f>COUNTIF($C$30:$AG$30,"&gt;=20")</f>
        <v>0</v>
      </c>
    </row>
    <row r="32" spans="42:43" ht="12.75">
      <c r="AP32" s="48" t="s">
        <v>44</v>
      </c>
      <c r="AQ32" s="48">
        <f>COUNTIF($C$30:$AG$30,"&gt;=30")</f>
        <v>0</v>
      </c>
    </row>
    <row r="33" spans="42:43" ht="12.75">
      <c r="AP33" s="49" t="s">
        <v>45</v>
      </c>
      <c r="AQ33" s="49">
        <f>COUNTIF($C$30:$AG$30,"&gt;=40")</f>
        <v>0</v>
      </c>
    </row>
    <row r="34" spans="42:43" ht="12.75">
      <c r="AP34" s="50" t="s">
        <v>46</v>
      </c>
      <c r="AQ34" s="50">
        <f>COUNTIF($C$30:$AG$30,"&gt;=50")</f>
        <v>0</v>
      </c>
    </row>
    <row r="35" spans="42:43" ht="12.75">
      <c r="AP35" s="38" t="s">
        <v>47</v>
      </c>
      <c r="AQ35" s="38">
        <f>COUNTIF($C$30:$AG$30,"&gt;=75")</f>
        <v>0</v>
      </c>
    </row>
    <row r="36" spans="42:43" ht="12.75">
      <c r="AP36" s="51" t="s">
        <v>48</v>
      </c>
      <c r="AQ36" s="51">
        <f>COUNTIF($C$30:$AG$30,"&gt;=100")</f>
        <v>0</v>
      </c>
    </row>
    <row r="37" spans="42:43" ht="12.75">
      <c r="AP37" s="40"/>
      <c r="AQ37" s="40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Walther Silas</cp:lastModifiedBy>
  <cp:lastPrinted>2006-01-31T21:48:35Z</cp:lastPrinted>
  <dcterms:created xsi:type="dcterms:W3CDTF">2006-01-02T10:36:20Z</dcterms:created>
  <dcterms:modified xsi:type="dcterms:W3CDTF">2011-11-03T08:57:12Z</dcterms:modified>
  <cp:category/>
  <cp:version/>
  <cp:contentType/>
  <cp:contentStatus/>
</cp:coreProperties>
</file>