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80" yWindow="330" windowWidth="16710" windowHeight="13110" tabRatio="597" firstSheet="7" activeTab="8"/>
  </bookViews>
  <sheets>
    <sheet name="Temperatur" sheetId="1" r:id="rId1"/>
    <sheet name="Feuchte" sheetId="2" r:id="rId2"/>
    <sheet name="Wind" sheetId="3" r:id="rId3"/>
    <sheet name="Luftdruck" sheetId="4" r:id="rId4"/>
    <sheet name="Niederschlag" sheetId="5" r:id="rId5"/>
    <sheet name="Sonnenscheindauer" sheetId="6" r:id="rId6"/>
    <sheet name="Helligkeit" sheetId="7" r:id="rId7"/>
    <sheet name="Schneehöhe" sheetId="8" r:id="rId8"/>
    <sheet name="Überblick" sheetId="9" r:id="rId9"/>
  </sheets>
  <definedNames/>
  <calcPr fullCalcOnLoad="1"/>
</workbook>
</file>

<file path=xl/sharedStrings.xml><?xml version="1.0" encoding="utf-8"?>
<sst xmlns="http://schemas.openxmlformats.org/spreadsheetml/2006/main" count="84" uniqueCount="77">
  <si>
    <t>Oberthal</t>
  </si>
  <si>
    <t>Temperatur Max.</t>
  </si>
  <si>
    <t>Temperatur Min.</t>
  </si>
  <si>
    <t>Feuchte Max.</t>
  </si>
  <si>
    <t>Feuchte Min.</t>
  </si>
  <si>
    <t>Wind Max.</t>
  </si>
  <si>
    <t>Windchill Min.</t>
  </si>
  <si>
    <t>Luftdruck Max.</t>
  </si>
  <si>
    <t>Luftdruck Min.</t>
  </si>
  <si>
    <t>Niederschlag 24h</t>
  </si>
  <si>
    <t>Niederschlag Monat</t>
  </si>
  <si>
    <t>Sonnenscheindauer</t>
  </si>
  <si>
    <t>Helligkeit Max.</t>
  </si>
  <si>
    <t>Schneehöhe</t>
  </si>
  <si>
    <t>Durchschnitte:</t>
  </si>
  <si>
    <t>Total:</t>
  </si>
  <si>
    <t>Maximum:</t>
  </si>
  <si>
    <t>Minimum:</t>
  </si>
  <si>
    <t>Temperatur Maximum</t>
  </si>
  <si>
    <t>Temperatur Minimum</t>
  </si>
  <si>
    <t>Windchill Minimum</t>
  </si>
  <si>
    <t>Feuchte Maximum</t>
  </si>
  <si>
    <t>Feuchte Minimum</t>
  </si>
  <si>
    <t>Wind Maximum</t>
  </si>
  <si>
    <t>Luftdruck Maximum</t>
  </si>
  <si>
    <t>Luftdruck Minimum</t>
  </si>
  <si>
    <t>Niederschlag 24 Stunden</t>
  </si>
  <si>
    <t>Niederschlag im Monat</t>
  </si>
  <si>
    <t>Helligkeit Maximum</t>
  </si>
  <si>
    <t>Abweichung der Norm:</t>
  </si>
  <si>
    <t>Temperatur-Tage:</t>
  </si>
  <si>
    <t>Windmaximum-Tage:</t>
  </si>
  <si>
    <t>&gt;7 Beaufort</t>
  </si>
  <si>
    <t>7 Beaufort</t>
  </si>
  <si>
    <t>6 Beaufort</t>
  </si>
  <si>
    <t>5 Beaufort</t>
  </si>
  <si>
    <t>4 Beaufort</t>
  </si>
  <si>
    <t>3 Beaufort</t>
  </si>
  <si>
    <t>&lt;3 Beaufort</t>
  </si>
  <si>
    <t>Schnee-Tage:</t>
  </si>
  <si>
    <t>Temperatur Mittel</t>
  </si>
  <si>
    <t>Feuchte Mittel</t>
  </si>
  <si>
    <t>Wind Mittel</t>
  </si>
  <si>
    <t>Luftdruck Mittel</t>
  </si>
  <si>
    <t>Monatsdiagramm Mai 2007</t>
  </si>
  <si>
    <t>?</t>
  </si>
  <si>
    <t>212h 42min</t>
  </si>
  <si>
    <t>+38h 42min</t>
  </si>
  <si>
    <t>Abweichung</t>
  </si>
  <si>
    <t>+/-0</t>
  </si>
  <si>
    <t>Tmin &lt;= -10°C</t>
  </si>
  <si>
    <t>Tmax &lt;= 0°C</t>
  </si>
  <si>
    <t>Tmin &lt; 0°C</t>
  </si>
  <si>
    <t>Tmax &lt; 10°C</t>
  </si>
  <si>
    <t>Tmax &gt;= 20°C</t>
  </si>
  <si>
    <t>Tmax &gt;= 25°C</t>
  </si>
  <si>
    <t>Tmax &gt;= 30°C</t>
  </si>
  <si>
    <t>Tmin &gt;= 20°C</t>
  </si>
  <si>
    <t>&gt; 0cm</t>
  </si>
  <si>
    <t>&gt;= 1cm</t>
  </si>
  <si>
    <t>&gt;= 5cm</t>
  </si>
  <si>
    <t>&gt;= 10cm</t>
  </si>
  <si>
    <t>&gt;= 15cm</t>
  </si>
  <si>
    <t>&gt;= 20cm</t>
  </si>
  <si>
    <t>&gt;= 30cm</t>
  </si>
  <si>
    <t>&gt;= 40cm</t>
  </si>
  <si>
    <t>&gt;= 50cm</t>
  </si>
  <si>
    <t>&gt;= 75cm</t>
  </si>
  <si>
    <t>&gt;= 100cm</t>
  </si>
  <si>
    <t>+1.29 °C</t>
  </si>
  <si>
    <t>+0.93 °C</t>
  </si>
  <si>
    <t>+1.04 °C</t>
  </si>
  <si>
    <t>+0,27 %</t>
  </si>
  <si>
    <t>+4,35 km/h</t>
  </si>
  <si>
    <t>+89.1 mm</t>
  </si>
  <si>
    <t>-0.4</t>
  </si>
  <si>
    <t>+1.8</t>
  </si>
</sst>
</file>

<file path=xl/styles.xml><?xml version="1.0" encoding="utf-8"?>
<styleSheet xmlns="http://schemas.openxmlformats.org/spreadsheetml/2006/main">
  <numFmts count="1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[$-807]dddd\,\ d\.\ mmmm\ yyyy"/>
    <numFmt numFmtId="165" formatCode="dd/mm/yyyy;@"/>
    <numFmt numFmtId="166" formatCode="[$-807]d/\ mmmm\ yyyy;@"/>
  </numFmts>
  <fonts count="7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9"/>
        <bgColor indexed="42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41"/>
      </patternFill>
    </fill>
    <fill>
      <patternFill patternType="mediumGray">
        <fgColor indexed="9"/>
        <bgColor indexed="15"/>
      </patternFill>
    </fill>
    <fill>
      <patternFill patternType="solid">
        <fgColor indexed="48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6" fontId="0" fillId="0" borderId="0" xfId="0" applyNumberFormat="1" applyAlignment="1">
      <alignment/>
    </xf>
    <xf numFmtId="16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0" fontId="1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4" borderId="0" xfId="0" applyNumberFormat="1" applyFill="1" applyAlignment="1">
      <alignment/>
    </xf>
    <xf numFmtId="0" fontId="0" fillId="0" borderId="0" xfId="0" applyFill="1" applyAlignment="1">
      <alignment/>
    </xf>
    <xf numFmtId="20" fontId="0" fillId="4" borderId="0" xfId="0" applyNumberFormat="1" applyFill="1" applyAlignment="1">
      <alignment/>
    </xf>
    <xf numFmtId="0" fontId="0" fillId="3" borderId="0" xfId="0" applyNumberFormat="1" applyFill="1" applyAlignment="1">
      <alignment/>
    </xf>
    <xf numFmtId="20" fontId="0" fillId="3" borderId="0" xfId="0" applyNumberFormat="1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2" borderId="0" xfId="0" applyFont="1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10" borderId="0" xfId="0" applyFill="1" applyAlignment="1">
      <alignment/>
    </xf>
    <xf numFmtId="0" fontId="0" fillId="11" borderId="0" xfId="0" applyFill="1" applyAlignment="1">
      <alignment/>
    </xf>
    <xf numFmtId="0" fontId="0" fillId="11" borderId="0" xfId="0" applyNumberFormat="1" applyFill="1" applyAlignment="1">
      <alignment/>
    </xf>
    <xf numFmtId="2" fontId="0" fillId="2" borderId="0" xfId="0" applyNumberFormat="1" applyFill="1" applyAlignment="1">
      <alignment/>
    </xf>
    <xf numFmtId="2" fontId="0" fillId="0" borderId="0" xfId="0" applyNumberFormat="1" applyFill="1" applyAlignment="1">
      <alignment/>
    </xf>
    <xf numFmtId="20" fontId="0" fillId="2" borderId="0" xfId="0" applyNumberFormat="1" applyFill="1" applyAlignment="1">
      <alignment/>
    </xf>
    <xf numFmtId="0" fontId="5" fillId="0" borderId="0" xfId="0" applyFont="1" applyFill="1" applyAlignment="1">
      <alignment/>
    </xf>
    <xf numFmtId="20" fontId="0" fillId="5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0" fontId="5" fillId="12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7" borderId="0" xfId="0" applyFont="1" applyFill="1" applyAlignment="1">
      <alignment/>
    </xf>
    <xf numFmtId="0" fontId="0" fillId="13" borderId="0" xfId="0" applyFont="1" applyFill="1" applyAlignment="1">
      <alignment/>
    </xf>
    <xf numFmtId="0" fontId="0" fillId="14" borderId="0" xfId="0" applyFont="1" applyFill="1" applyAlignment="1">
      <alignment/>
    </xf>
    <xf numFmtId="0" fontId="0" fillId="15" borderId="0" xfId="0" applyFont="1" applyFill="1" applyAlignment="1">
      <alignment/>
    </xf>
    <xf numFmtId="0" fontId="0" fillId="16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17" borderId="0" xfId="0" applyFont="1" applyFill="1" applyAlignment="1">
      <alignment/>
    </xf>
    <xf numFmtId="0" fontId="0" fillId="6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18" borderId="0" xfId="0" applyFont="1" applyFill="1" applyAlignment="1">
      <alignment/>
    </xf>
    <xf numFmtId="0" fontId="5" fillId="19" borderId="0" xfId="0" applyFont="1" applyFill="1" applyAlignment="1">
      <alignment/>
    </xf>
    <xf numFmtId="0" fontId="6" fillId="12" borderId="0" xfId="0" applyFont="1" applyFill="1" applyAlignment="1">
      <alignment/>
    </xf>
    <xf numFmtId="0" fontId="5" fillId="12" borderId="0" xfId="0" applyFont="1" applyFill="1" applyAlignment="1">
      <alignment/>
    </xf>
    <xf numFmtId="0" fontId="5" fillId="12" borderId="0" xfId="0" applyFont="1" applyFill="1" applyAlignment="1" quotePrefix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Temperatur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Überblick!$A$7:$B$7</c:f>
              <c:strCache>
                <c:ptCount val="1"/>
                <c:pt idx="0">
                  <c:v>Temperatur Max.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cat>
            <c:strRef>
              <c:f>Überblick!$C$6:$AG$6</c:f>
              <c:strCache>
                <c:ptCount val="31"/>
                <c:pt idx="0">
                  <c:v>38838</c:v>
                </c:pt>
                <c:pt idx="1">
                  <c:v>38839</c:v>
                </c:pt>
                <c:pt idx="2">
                  <c:v>38840</c:v>
                </c:pt>
                <c:pt idx="3">
                  <c:v>38841</c:v>
                </c:pt>
                <c:pt idx="4">
                  <c:v>38842</c:v>
                </c:pt>
                <c:pt idx="5">
                  <c:v>38843</c:v>
                </c:pt>
                <c:pt idx="6">
                  <c:v>38844</c:v>
                </c:pt>
                <c:pt idx="7">
                  <c:v>38845</c:v>
                </c:pt>
                <c:pt idx="8">
                  <c:v>38846</c:v>
                </c:pt>
                <c:pt idx="9">
                  <c:v>38847</c:v>
                </c:pt>
                <c:pt idx="10">
                  <c:v>38848</c:v>
                </c:pt>
                <c:pt idx="11">
                  <c:v>38849</c:v>
                </c:pt>
                <c:pt idx="12">
                  <c:v>38850</c:v>
                </c:pt>
                <c:pt idx="13">
                  <c:v>38851</c:v>
                </c:pt>
                <c:pt idx="14">
                  <c:v>38852</c:v>
                </c:pt>
                <c:pt idx="15">
                  <c:v>38853</c:v>
                </c:pt>
                <c:pt idx="16">
                  <c:v>38854</c:v>
                </c:pt>
                <c:pt idx="17">
                  <c:v>38855</c:v>
                </c:pt>
                <c:pt idx="18">
                  <c:v>38856</c:v>
                </c:pt>
                <c:pt idx="19">
                  <c:v>38857</c:v>
                </c:pt>
                <c:pt idx="20">
                  <c:v>38858</c:v>
                </c:pt>
                <c:pt idx="21">
                  <c:v>38859</c:v>
                </c:pt>
                <c:pt idx="22">
                  <c:v>38860</c:v>
                </c:pt>
                <c:pt idx="23">
                  <c:v>38861</c:v>
                </c:pt>
                <c:pt idx="24">
                  <c:v>38862</c:v>
                </c:pt>
                <c:pt idx="25">
                  <c:v>38863</c:v>
                </c:pt>
                <c:pt idx="26">
                  <c:v>38864</c:v>
                </c:pt>
                <c:pt idx="27">
                  <c:v>38865</c:v>
                </c:pt>
                <c:pt idx="28">
                  <c:v>38866</c:v>
                </c:pt>
                <c:pt idx="29">
                  <c:v>38867</c:v>
                </c:pt>
                <c:pt idx="30">
                  <c:v>38868</c:v>
                </c:pt>
              </c:strCache>
            </c:strRef>
          </c:cat>
          <c:val>
            <c:numRef>
              <c:f>Überblick!$C$7:$AG$7</c:f>
              <c:numCache>
                <c:ptCount val="31"/>
                <c:pt idx="0">
                  <c:v>17.6</c:v>
                </c:pt>
                <c:pt idx="1">
                  <c:v>14.6</c:v>
                </c:pt>
                <c:pt idx="2">
                  <c:v>16</c:v>
                </c:pt>
                <c:pt idx="3">
                  <c:v>14.4</c:v>
                </c:pt>
                <c:pt idx="4">
                  <c:v>9.6</c:v>
                </c:pt>
                <c:pt idx="5">
                  <c:v>14.9</c:v>
                </c:pt>
                <c:pt idx="6">
                  <c:v>15.8</c:v>
                </c:pt>
                <c:pt idx="7">
                  <c:v>15.6</c:v>
                </c:pt>
                <c:pt idx="8">
                  <c:v>16.6</c:v>
                </c:pt>
                <c:pt idx="9">
                  <c:v>22.1</c:v>
                </c:pt>
                <c:pt idx="10">
                  <c:v>18.1</c:v>
                </c:pt>
                <c:pt idx="11">
                  <c:v>20.1</c:v>
                </c:pt>
                <c:pt idx="12">
                  <c:v>24.6</c:v>
                </c:pt>
                <c:pt idx="13">
                  <c:v>15.7</c:v>
                </c:pt>
                <c:pt idx="14">
                  <c:v>10.4</c:v>
                </c:pt>
                <c:pt idx="15">
                  <c:v>12.4</c:v>
                </c:pt>
                <c:pt idx="16">
                  <c:v>10.3</c:v>
                </c:pt>
                <c:pt idx="17">
                  <c:v>19.1</c:v>
                </c:pt>
                <c:pt idx="18">
                  <c:v>22.9</c:v>
                </c:pt>
                <c:pt idx="19">
                  <c:v>24.5</c:v>
                </c:pt>
                <c:pt idx="20">
                  <c:v>25.6</c:v>
                </c:pt>
                <c:pt idx="21">
                  <c:v>24.4</c:v>
                </c:pt>
                <c:pt idx="22">
                  <c:v>24.3</c:v>
                </c:pt>
                <c:pt idx="23">
                  <c:v>27.7</c:v>
                </c:pt>
                <c:pt idx="24">
                  <c:v>27</c:v>
                </c:pt>
                <c:pt idx="25">
                  <c:v>21.2</c:v>
                </c:pt>
                <c:pt idx="26">
                  <c:v>16.4</c:v>
                </c:pt>
                <c:pt idx="27">
                  <c:v>10.5</c:v>
                </c:pt>
                <c:pt idx="28">
                  <c:v>7</c:v>
                </c:pt>
                <c:pt idx="29">
                  <c:v>17.6</c:v>
                </c:pt>
                <c:pt idx="30">
                  <c:v>18.8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Überblick!$A$8:$B$8</c:f>
              <c:strCache>
                <c:ptCount val="1"/>
                <c:pt idx="0">
                  <c:v>Temperatur Min.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cat>
            <c:strRef>
              <c:f>Überblick!$C$6:$AG$6</c:f>
              <c:strCache>
                <c:ptCount val="31"/>
                <c:pt idx="0">
                  <c:v>38838</c:v>
                </c:pt>
                <c:pt idx="1">
                  <c:v>38839</c:v>
                </c:pt>
                <c:pt idx="2">
                  <c:v>38840</c:v>
                </c:pt>
                <c:pt idx="3">
                  <c:v>38841</c:v>
                </c:pt>
                <c:pt idx="4">
                  <c:v>38842</c:v>
                </c:pt>
                <c:pt idx="5">
                  <c:v>38843</c:v>
                </c:pt>
                <c:pt idx="6">
                  <c:v>38844</c:v>
                </c:pt>
                <c:pt idx="7">
                  <c:v>38845</c:v>
                </c:pt>
                <c:pt idx="8">
                  <c:v>38846</c:v>
                </c:pt>
                <c:pt idx="9">
                  <c:v>38847</c:v>
                </c:pt>
                <c:pt idx="10">
                  <c:v>38848</c:v>
                </c:pt>
                <c:pt idx="11">
                  <c:v>38849</c:v>
                </c:pt>
                <c:pt idx="12">
                  <c:v>38850</c:v>
                </c:pt>
                <c:pt idx="13">
                  <c:v>38851</c:v>
                </c:pt>
                <c:pt idx="14">
                  <c:v>38852</c:v>
                </c:pt>
                <c:pt idx="15">
                  <c:v>38853</c:v>
                </c:pt>
                <c:pt idx="16">
                  <c:v>38854</c:v>
                </c:pt>
                <c:pt idx="17">
                  <c:v>38855</c:v>
                </c:pt>
                <c:pt idx="18">
                  <c:v>38856</c:v>
                </c:pt>
                <c:pt idx="19">
                  <c:v>38857</c:v>
                </c:pt>
                <c:pt idx="20">
                  <c:v>38858</c:v>
                </c:pt>
                <c:pt idx="21">
                  <c:v>38859</c:v>
                </c:pt>
                <c:pt idx="22">
                  <c:v>38860</c:v>
                </c:pt>
                <c:pt idx="23">
                  <c:v>38861</c:v>
                </c:pt>
                <c:pt idx="24">
                  <c:v>38862</c:v>
                </c:pt>
                <c:pt idx="25">
                  <c:v>38863</c:v>
                </c:pt>
                <c:pt idx="26">
                  <c:v>38864</c:v>
                </c:pt>
                <c:pt idx="27">
                  <c:v>38865</c:v>
                </c:pt>
                <c:pt idx="28">
                  <c:v>38866</c:v>
                </c:pt>
                <c:pt idx="29">
                  <c:v>38867</c:v>
                </c:pt>
                <c:pt idx="30">
                  <c:v>38868</c:v>
                </c:pt>
              </c:strCache>
            </c:strRef>
          </c:cat>
          <c:val>
            <c:numRef>
              <c:f>Überblick!$C$8:$AG$8</c:f>
              <c:numCache>
                <c:ptCount val="31"/>
                <c:pt idx="0">
                  <c:v>8.2</c:v>
                </c:pt>
                <c:pt idx="1">
                  <c:v>7</c:v>
                </c:pt>
                <c:pt idx="2">
                  <c:v>4.6</c:v>
                </c:pt>
                <c:pt idx="3">
                  <c:v>6</c:v>
                </c:pt>
                <c:pt idx="4">
                  <c:v>8.2</c:v>
                </c:pt>
                <c:pt idx="5">
                  <c:v>7</c:v>
                </c:pt>
                <c:pt idx="6">
                  <c:v>5.8</c:v>
                </c:pt>
                <c:pt idx="7">
                  <c:v>9.8</c:v>
                </c:pt>
                <c:pt idx="8">
                  <c:v>11.1</c:v>
                </c:pt>
                <c:pt idx="9">
                  <c:v>6.4</c:v>
                </c:pt>
                <c:pt idx="10">
                  <c:v>11.7</c:v>
                </c:pt>
                <c:pt idx="11">
                  <c:v>10.6</c:v>
                </c:pt>
                <c:pt idx="12">
                  <c:v>8.8</c:v>
                </c:pt>
                <c:pt idx="13">
                  <c:v>6.5</c:v>
                </c:pt>
                <c:pt idx="14">
                  <c:v>5.5</c:v>
                </c:pt>
                <c:pt idx="15">
                  <c:v>1.8</c:v>
                </c:pt>
                <c:pt idx="16">
                  <c:v>5.2</c:v>
                </c:pt>
                <c:pt idx="17">
                  <c:v>7.9</c:v>
                </c:pt>
                <c:pt idx="18">
                  <c:v>7.7</c:v>
                </c:pt>
                <c:pt idx="19">
                  <c:v>10.4</c:v>
                </c:pt>
                <c:pt idx="20">
                  <c:v>11.4</c:v>
                </c:pt>
                <c:pt idx="21">
                  <c:v>12.1</c:v>
                </c:pt>
                <c:pt idx="22">
                  <c:v>13</c:v>
                </c:pt>
                <c:pt idx="23">
                  <c:v>11.6</c:v>
                </c:pt>
                <c:pt idx="24">
                  <c:v>14.7</c:v>
                </c:pt>
                <c:pt idx="25">
                  <c:v>13.6</c:v>
                </c:pt>
                <c:pt idx="26">
                  <c:v>11.4</c:v>
                </c:pt>
                <c:pt idx="27">
                  <c:v>2.2</c:v>
                </c:pt>
                <c:pt idx="28">
                  <c:v>3.8</c:v>
                </c:pt>
                <c:pt idx="29">
                  <c:v>2</c:v>
                </c:pt>
                <c:pt idx="30">
                  <c:v>8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Überblick!$A$9:$B$9</c:f>
              <c:strCache>
                <c:ptCount val="1"/>
                <c:pt idx="0">
                  <c:v>Windchill Min.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cat>
            <c:strRef>
              <c:f>Überblick!$C$6:$AG$6</c:f>
              <c:strCache>
                <c:ptCount val="31"/>
                <c:pt idx="0">
                  <c:v>38838</c:v>
                </c:pt>
                <c:pt idx="1">
                  <c:v>38839</c:v>
                </c:pt>
                <c:pt idx="2">
                  <c:v>38840</c:v>
                </c:pt>
                <c:pt idx="3">
                  <c:v>38841</c:v>
                </c:pt>
                <c:pt idx="4">
                  <c:v>38842</c:v>
                </c:pt>
                <c:pt idx="5">
                  <c:v>38843</c:v>
                </c:pt>
                <c:pt idx="6">
                  <c:v>38844</c:v>
                </c:pt>
                <c:pt idx="7">
                  <c:v>38845</c:v>
                </c:pt>
                <c:pt idx="8">
                  <c:v>38846</c:v>
                </c:pt>
                <c:pt idx="9">
                  <c:v>38847</c:v>
                </c:pt>
                <c:pt idx="10">
                  <c:v>38848</c:v>
                </c:pt>
                <c:pt idx="11">
                  <c:v>38849</c:v>
                </c:pt>
                <c:pt idx="12">
                  <c:v>38850</c:v>
                </c:pt>
                <c:pt idx="13">
                  <c:v>38851</c:v>
                </c:pt>
                <c:pt idx="14">
                  <c:v>38852</c:v>
                </c:pt>
                <c:pt idx="15">
                  <c:v>38853</c:v>
                </c:pt>
                <c:pt idx="16">
                  <c:v>38854</c:v>
                </c:pt>
                <c:pt idx="17">
                  <c:v>38855</c:v>
                </c:pt>
                <c:pt idx="18">
                  <c:v>38856</c:v>
                </c:pt>
                <c:pt idx="19">
                  <c:v>38857</c:v>
                </c:pt>
                <c:pt idx="20">
                  <c:v>38858</c:v>
                </c:pt>
                <c:pt idx="21">
                  <c:v>38859</c:v>
                </c:pt>
                <c:pt idx="22">
                  <c:v>38860</c:v>
                </c:pt>
                <c:pt idx="23">
                  <c:v>38861</c:v>
                </c:pt>
                <c:pt idx="24">
                  <c:v>38862</c:v>
                </c:pt>
                <c:pt idx="25">
                  <c:v>38863</c:v>
                </c:pt>
                <c:pt idx="26">
                  <c:v>38864</c:v>
                </c:pt>
                <c:pt idx="27">
                  <c:v>38865</c:v>
                </c:pt>
                <c:pt idx="28">
                  <c:v>38866</c:v>
                </c:pt>
                <c:pt idx="29">
                  <c:v>38867</c:v>
                </c:pt>
                <c:pt idx="30">
                  <c:v>38868</c:v>
                </c:pt>
              </c:strCache>
            </c:strRef>
          </c:cat>
          <c:val>
            <c:numRef>
              <c:f>Überblick!$C$9:$AG$9</c:f>
              <c:numCache>
                <c:ptCount val="31"/>
                <c:pt idx="0">
                  <c:v>8.2</c:v>
                </c:pt>
                <c:pt idx="1">
                  <c:v>1.7</c:v>
                </c:pt>
                <c:pt idx="2">
                  <c:v>-0.5</c:v>
                </c:pt>
                <c:pt idx="3">
                  <c:v>0.6</c:v>
                </c:pt>
                <c:pt idx="4">
                  <c:v>2.8</c:v>
                </c:pt>
                <c:pt idx="5">
                  <c:v>2.1</c:v>
                </c:pt>
                <c:pt idx="6">
                  <c:v>4.2</c:v>
                </c:pt>
                <c:pt idx="7">
                  <c:v>-0.2</c:v>
                </c:pt>
                <c:pt idx="8">
                  <c:v>1.2</c:v>
                </c:pt>
                <c:pt idx="9">
                  <c:v>1.2</c:v>
                </c:pt>
                <c:pt idx="10">
                  <c:v>3.8</c:v>
                </c:pt>
                <c:pt idx="11">
                  <c:v>3.1</c:v>
                </c:pt>
                <c:pt idx="12">
                  <c:v>5.9</c:v>
                </c:pt>
                <c:pt idx="13">
                  <c:v>-4.6</c:v>
                </c:pt>
                <c:pt idx="14">
                  <c:v>-5.9</c:v>
                </c:pt>
                <c:pt idx="15">
                  <c:v>-1.4</c:v>
                </c:pt>
                <c:pt idx="16">
                  <c:v>-2.6</c:v>
                </c:pt>
                <c:pt idx="17">
                  <c:v>4.5</c:v>
                </c:pt>
                <c:pt idx="18">
                  <c:v>5.7</c:v>
                </c:pt>
                <c:pt idx="19">
                  <c:v>9.2</c:v>
                </c:pt>
                <c:pt idx="20">
                  <c:v>6.7</c:v>
                </c:pt>
                <c:pt idx="21">
                  <c:v>10.2</c:v>
                </c:pt>
                <c:pt idx="22">
                  <c:v>11.3</c:v>
                </c:pt>
                <c:pt idx="23">
                  <c:v>10.4</c:v>
                </c:pt>
                <c:pt idx="24">
                  <c:v>12.8</c:v>
                </c:pt>
                <c:pt idx="25">
                  <c:v>9.3</c:v>
                </c:pt>
                <c:pt idx="26">
                  <c:v>4</c:v>
                </c:pt>
                <c:pt idx="27">
                  <c:v>-4.9</c:v>
                </c:pt>
                <c:pt idx="28">
                  <c:v>-7</c:v>
                </c:pt>
                <c:pt idx="29">
                  <c:v>-2.9</c:v>
                </c:pt>
                <c:pt idx="30">
                  <c:v>4.8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Überblick!$A$10:$B$10</c:f>
              <c:strCache>
                <c:ptCount val="1"/>
                <c:pt idx="0">
                  <c:v>Temperatur Mittel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cat>
            <c:strRef>
              <c:f>Überblick!$C$6:$AG$6</c:f>
              <c:strCache>
                <c:ptCount val="31"/>
                <c:pt idx="0">
                  <c:v>38838</c:v>
                </c:pt>
                <c:pt idx="1">
                  <c:v>38839</c:v>
                </c:pt>
                <c:pt idx="2">
                  <c:v>38840</c:v>
                </c:pt>
                <c:pt idx="3">
                  <c:v>38841</c:v>
                </c:pt>
                <c:pt idx="4">
                  <c:v>38842</c:v>
                </c:pt>
                <c:pt idx="5">
                  <c:v>38843</c:v>
                </c:pt>
                <c:pt idx="6">
                  <c:v>38844</c:v>
                </c:pt>
                <c:pt idx="7">
                  <c:v>38845</c:v>
                </c:pt>
                <c:pt idx="8">
                  <c:v>38846</c:v>
                </c:pt>
                <c:pt idx="9">
                  <c:v>38847</c:v>
                </c:pt>
                <c:pt idx="10">
                  <c:v>38848</c:v>
                </c:pt>
                <c:pt idx="11">
                  <c:v>38849</c:v>
                </c:pt>
                <c:pt idx="12">
                  <c:v>38850</c:v>
                </c:pt>
                <c:pt idx="13">
                  <c:v>38851</c:v>
                </c:pt>
                <c:pt idx="14">
                  <c:v>38852</c:v>
                </c:pt>
                <c:pt idx="15">
                  <c:v>38853</c:v>
                </c:pt>
                <c:pt idx="16">
                  <c:v>38854</c:v>
                </c:pt>
                <c:pt idx="17">
                  <c:v>38855</c:v>
                </c:pt>
                <c:pt idx="18">
                  <c:v>38856</c:v>
                </c:pt>
                <c:pt idx="19">
                  <c:v>38857</c:v>
                </c:pt>
                <c:pt idx="20">
                  <c:v>38858</c:v>
                </c:pt>
                <c:pt idx="21">
                  <c:v>38859</c:v>
                </c:pt>
                <c:pt idx="22">
                  <c:v>38860</c:v>
                </c:pt>
                <c:pt idx="23">
                  <c:v>38861</c:v>
                </c:pt>
                <c:pt idx="24">
                  <c:v>38862</c:v>
                </c:pt>
                <c:pt idx="25">
                  <c:v>38863</c:v>
                </c:pt>
                <c:pt idx="26">
                  <c:v>38864</c:v>
                </c:pt>
                <c:pt idx="27">
                  <c:v>38865</c:v>
                </c:pt>
                <c:pt idx="28">
                  <c:v>38866</c:v>
                </c:pt>
                <c:pt idx="29">
                  <c:v>38867</c:v>
                </c:pt>
                <c:pt idx="30">
                  <c:v>38868</c:v>
                </c:pt>
              </c:strCache>
            </c:strRef>
          </c:cat>
          <c:val>
            <c:numRef>
              <c:f>Überblick!$C$10:$AG$10</c:f>
              <c:numCache>
                <c:ptCount val="31"/>
                <c:pt idx="0">
                  <c:v>12.01</c:v>
                </c:pt>
                <c:pt idx="1">
                  <c:v>9.82</c:v>
                </c:pt>
                <c:pt idx="2">
                  <c:v>10.64</c:v>
                </c:pt>
                <c:pt idx="3">
                  <c:v>9.95</c:v>
                </c:pt>
                <c:pt idx="4">
                  <c:v>8.48</c:v>
                </c:pt>
                <c:pt idx="5">
                  <c:v>8.97</c:v>
                </c:pt>
                <c:pt idx="6">
                  <c:v>10.49</c:v>
                </c:pt>
                <c:pt idx="7">
                  <c:v>12.52</c:v>
                </c:pt>
                <c:pt idx="8">
                  <c:v>13.12</c:v>
                </c:pt>
                <c:pt idx="9">
                  <c:v>14.22</c:v>
                </c:pt>
                <c:pt idx="10">
                  <c:v>14.15</c:v>
                </c:pt>
                <c:pt idx="11">
                  <c:v>14.61</c:v>
                </c:pt>
                <c:pt idx="12">
                  <c:v>16.5</c:v>
                </c:pt>
                <c:pt idx="13">
                  <c:v>12.03</c:v>
                </c:pt>
                <c:pt idx="14">
                  <c:v>6.77</c:v>
                </c:pt>
                <c:pt idx="15">
                  <c:v>6.93</c:v>
                </c:pt>
                <c:pt idx="16">
                  <c:v>7.89</c:v>
                </c:pt>
                <c:pt idx="17">
                  <c:v>12.8</c:v>
                </c:pt>
                <c:pt idx="18">
                  <c:v>15.48</c:v>
                </c:pt>
                <c:pt idx="19">
                  <c:v>17.44</c:v>
                </c:pt>
                <c:pt idx="20">
                  <c:v>16.81</c:v>
                </c:pt>
                <c:pt idx="21">
                  <c:v>18.02</c:v>
                </c:pt>
                <c:pt idx="22">
                  <c:v>18.24</c:v>
                </c:pt>
                <c:pt idx="23">
                  <c:v>18.85</c:v>
                </c:pt>
                <c:pt idx="24">
                  <c:v>19.71</c:v>
                </c:pt>
                <c:pt idx="25">
                  <c:v>17.04</c:v>
                </c:pt>
                <c:pt idx="26">
                  <c:v>12.93</c:v>
                </c:pt>
                <c:pt idx="27">
                  <c:v>5.03</c:v>
                </c:pt>
                <c:pt idx="28">
                  <c:v>5.22</c:v>
                </c:pt>
                <c:pt idx="29">
                  <c:v>9.55</c:v>
                </c:pt>
                <c:pt idx="30">
                  <c:v>12.58</c:v>
                </c:pt>
              </c:numCache>
            </c:numRef>
          </c:val>
          <c:smooth val="1"/>
        </c:ser>
        <c:marker val="1"/>
        <c:axId val="39685853"/>
        <c:axId val="21628358"/>
      </c:lineChart>
      <c:catAx>
        <c:axId val="39685853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crossAx val="21628358"/>
        <c:crosses val="autoZero"/>
        <c:auto val="0"/>
        <c:lblOffset val="100"/>
        <c:noMultiLvlLbl val="0"/>
      </c:catAx>
      <c:valAx>
        <c:axId val="216283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685853"/>
        <c:crossesAt val="1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CC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465E75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Feuchte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Überblick!$A$12:$B$12</c:f>
              <c:strCache>
                <c:ptCount val="1"/>
                <c:pt idx="0">
                  <c:v>Feuchte Max.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cat>
            <c:strRef>
              <c:f>Überblick!$C$11:$AG$11</c:f>
              <c:strCache>
                <c:ptCount val="31"/>
                <c:pt idx="0">
                  <c:v>38838</c:v>
                </c:pt>
                <c:pt idx="1">
                  <c:v>38839</c:v>
                </c:pt>
                <c:pt idx="2">
                  <c:v>38840</c:v>
                </c:pt>
                <c:pt idx="3">
                  <c:v>38841</c:v>
                </c:pt>
                <c:pt idx="4">
                  <c:v>38842</c:v>
                </c:pt>
                <c:pt idx="5">
                  <c:v>38843</c:v>
                </c:pt>
                <c:pt idx="6">
                  <c:v>38844</c:v>
                </c:pt>
                <c:pt idx="7">
                  <c:v>38845</c:v>
                </c:pt>
                <c:pt idx="8">
                  <c:v>38846</c:v>
                </c:pt>
                <c:pt idx="9">
                  <c:v>38847</c:v>
                </c:pt>
                <c:pt idx="10">
                  <c:v>38848</c:v>
                </c:pt>
                <c:pt idx="11">
                  <c:v>38849</c:v>
                </c:pt>
                <c:pt idx="12">
                  <c:v>38850</c:v>
                </c:pt>
                <c:pt idx="13">
                  <c:v>38851</c:v>
                </c:pt>
                <c:pt idx="14">
                  <c:v>38852</c:v>
                </c:pt>
                <c:pt idx="15">
                  <c:v>38853</c:v>
                </c:pt>
                <c:pt idx="16">
                  <c:v>38854</c:v>
                </c:pt>
                <c:pt idx="17">
                  <c:v>38855</c:v>
                </c:pt>
                <c:pt idx="18">
                  <c:v>38856</c:v>
                </c:pt>
                <c:pt idx="19">
                  <c:v>38857</c:v>
                </c:pt>
                <c:pt idx="20">
                  <c:v>38858</c:v>
                </c:pt>
                <c:pt idx="21">
                  <c:v>38859</c:v>
                </c:pt>
                <c:pt idx="22">
                  <c:v>38860</c:v>
                </c:pt>
                <c:pt idx="23">
                  <c:v>38861</c:v>
                </c:pt>
                <c:pt idx="24">
                  <c:v>38862</c:v>
                </c:pt>
                <c:pt idx="25">
                  <c:v>38863</c:v>
                </c:pt>
                <c:pt idx="26">
                  <c:v>38864</c:v>
                </c:pt>
                <c:pt idx="27">
                  <c:v>38865</c:v>
                </c:pt>
                <c:pt idx="28">
                  <c:v>38866</c:v>
                </c:pt>
                <c:pt idx="29">
                  <c:v>38867</c:v>
                </c:pt>
                <c:pt idx="30">
                  <c:v>38868</c:v>
                </c:pt>
              </c:strCache>
            </c:strRef>
          </c:cat>
          <c:val>
            <c:numRef>
              <c:f>Überblick!$C$12:$AG$12</c:f>
              <c:numCache>
                <c:ptCount val="31"/>
                <c:pt idx="0">
                  <c:v>86</c:v>
                </c:pt>
                <c:pt idx="1">
                  <c:v>83</c:v>
                </c:pt>
                <c:pt idx="2">
                  <c:v>90</c:v>
                </c:pt>
                <c:pt idx="3">
                  <c:v>85</c:v>
                </c:pt>
                <c:pt idx="4">
                  <c:v>90</c:v>
                </c:pt>
                <c:pt idx="5">
                  <c:v>90</c:v>
                </c:pt>
                <c:pt idx="6">
                  <c:v>85</c:v>
                </c:pt>
                <c:pt idx="7">
                  <c:v>86</c:v>
                </c:pt>
                <c:pt idx="8">
                  <c:v>87</c:v>
                </c:pt>
                <c:pt idx="9">
                  <c:v>83</c:v>
                </c:pt>
                <c:pt idx="10">
                  <c:v>74</c:v>
                </c:pt>
                <c:pt idx="11">
                  <c:v>85</c:v>
                </c:pt>
                <c:pt idx="12">
                  <c:v>81</c:v>
                </c:pt>
                <c:pt idx="13">
                  <c:v>89</c:v>
                </c:pt>
                <c:pt idx="14">
                  <c:v>90</c:v>
                </c:pt>
                <c:pt idx="15">
                  <c:v>87</c:v>
                </c:pt>
                <c:pt idx="16">
                  <c:v>92</c:v>
                </c:pt>
                <c:pt idx="17">
                  <c:v>92</c:v>
                </c:pt>
                <c:pt idx="18">
                  <c:v>88</c:v>
                </c:pt>
                <c:pt idx="19">
                  <c:v>76</c:v>
                </c:pt>
                <c:pt idx="20">
                  <c:v>88</c:v>
                </c:pt>
                <c:pt idx="21">
                  <c:v>88</c:v>
                </c:pt>
                <c:pt idx="22">
                  <c:v>83</c:v>
                </c:pt>
                <c:pt idx="23">
                  <c:v>84</c:v>
                </c:pt>
                <c:pt idx="24">
                  <c:v>74</c:v>
                </c:pt>
                <c:pt idx="25">
                  <c:v>74</c:v>
                </c:pt>
                <c:pt idx="26">
                  <c:v>86</c:v>
                </c:pt>
                <c:pt idx="27">
                  <c:v>90</c:v>
                </c:pt>
                <c:pt idx="28">
                  <c:v>90</c:v>
                </c:pt>
                <c:pt idx="29">
                  <c:v>83</c:v>
                </c:pt>
                <c:pt idx="30">
                  <c:v>82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Überblick!$A$13:$B$13</c:f>
              <c:strCache>
                <c:ptCount val="1"/>
                <c:pt idx="0">
                  <c:v>Feuchte Min.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cat>
            <c:strRef>
              <c:f>Überblick!$C$11:$AG$11</c:f>
              <c:strCache>
                <c:ptCount val="31"/>
                <c:pt idx="0">
                  <c:v>38838</c:v>
                </c:pt>
                <c:pt idx="1">
                  <c:v>38839</c:v>
                </c:pt>
                <c:pt idx="2">
                  <c:v>38840</c:v>
                </c:pt>
                <c:pt idx="3">
                  <c:v>38841</c:v>
                </c:pt>
                <c:pt idx="4">
                  <c:v>38842</c:v>
                </c:pt>
                <c:pt idx="5">
                  <c:v>38843</c:v>
                </c:pt>
                <c:pt idx="6">
                  <c:v>38844</c:v>
                </c:pt>
                <c:pt idx="7">
                  <c:v>38845</c:v>
                </c:pt>
                <c:pt idx="8">
                  <c:v>38846</c:v>
                </c:pt>
                <c:pt idx="9">
                  <c:v>38847</c:v>
                </c:pt>
                <c:pt idx="10">
                  <c:v>38848</c:v>
                </c:pt>
                <c:pt idx="11">
                  <c:v>38849</c:v>
                </c:pt>
                <c:pt idx="12">
                  <c:v>38850</c:v>
                </c:pt>
                <c:pt idx="13">
                  <c:v>38851</c:v>
                </c:pt>
                <c:pt idx="14">
                  <c:v>38852</c:v>
                </c:pt>
                <c:pt idx="15">
                  <c:v>38853</c:v>
                </c:pt>
                <c:pt idx="16">
                  <c:v>38854</c:v>
                </c:pt>
                <c:pt idx="17">
                  <c:v>38855</c:v>
                </c:pt>
                <c:pt idx="18">
                  <c:v>38856</c:v>
                </c:pt>
                <c:pt idx="19">
                  <c:v>38857</c:v>
                </c:pt>
                <c:pt idx="20">
                  <c:v>38858</c:v>
                </c:pt>
                <c:pt idx="21">
                  <c:v>38859</c:v>
                </c:pt>
                <c:pt idx="22">
                  <c:v>38860</c:v>
                </c:pt>
                <c:pt idx="23">
                  <c:v>38861</c:v>
                </c:pt>
                <c:pt idx="24">
                  <c:v>38862</c:v>
                </c:pt>
                <c:pt idx="25">
                  <c:v>38863</c:v>
                </c:pt>
                <c:pt idx="26">
                  <c:v>38864</c:v>
                </c:pt>
                <c:pt idx="27">
                  <c:v>38865</c:v>
                </c:pt>
                <c:pt idx="28">
                  <c:v>38866</c:v>
                </c:pt>
                <c:pt idx="29">
                  <c:v>38867</c:v>
                </c:pt>
                <c:pt idx="30">
                  <c:v>38868</c:v>
                </c:pt>
              </c:strCache>
            </c:strRef>
          </c:cat>
          <c:val>
            <c:numRef>
              <c:f>Überblick!$C$13:$AG$13</c:f>
              <c:numCache>
                <c:ptCount val="31"/>
                <c:pt idx="0">
                  <c:v>58</c:v>
                </c:pt>
                <c:pt idx="1">
                  <c:v>52</c:v>
                </c:pt>
                <c:pt idx="2">
                  <c:v>49</c:v>
                </c:pt>
                <c:pt idx="3">
                  <c:v>58</c:v>
                </c:pt>
                <c:pt idx="4">
                  <c:v>83</c:v>
                </c:pt>
                <c:pt idx="5">
                  <c:v>65</c:v>
                </c:pt>
                <c:pt idx="6">
                  <c:v>57</c:v>
                </c:pt>
                <c:pt idx="7">
                  <c:v>57</c:v>
                </c:pt>
                <c:pt idx="8">
                  <c:v>58</c:v>
                </c:pt>
                <c:pt idx="9">
                  <c:v>28</c:v>
                </c:pt>
                <c:pt idx="10">
                  <c:v>43</c:v>
                </c:pt>
                <c:pt idx="11">
                  <c:v>48</c:v>
                </c:pt>
                <c:pt idx="12">
                  <c:v>45</c:v>
                </c:pt>
                <c:pt idx="13">
                  <c:v>63</c:v>
                </c:pt>
                <c:pt idx="14">
                  <c:v>61</c:v>
                </c:pt>
                <c:pt idx="15">
                  <c:v>54</c:v>
                </c:pt>
                <c:pt idx="16">
                  <c:v>88</c:v>
                </c:pt>
                <c:pt idx="17">
                  <c:v>55</c:v>
                </c:pt>
                <c:pt idx="18">
                  <c:v>40</c:v>
                </c:pt>
                <c:pt idx="19">
                  <c:v>43</c:v>
                </c:pt>
                <c:pt idx="20">
                  <c:v>47</c:v>
                </c:pt>
                <c:pt idx="21">
                  <c:v>51</c:v>
                </c:pt>
                <c:pt idx="22">
                  <c:v>50</c:v>
                </c:pt>
                <c:pt idx="23">
                  <c:v>37</c:v>
                </c:pt>
                <c:pt idx="24">
                  <c:v>40</c:v>
                </c:pt>
                <c:pt idx="25">
                  <c:v>41</c:v>
                </c:pt>
                <c:pt idx="26">
                  <c:v>66</c:v>
                </c:pt>
                <c:pt idx="27">
                  <c:v>82</c:v>
                </c:pt>
                <c:pt idx="28">
                  <c:v>69</c:v>
                </c:pt>
                <c:pt idx="29">
                  <c:v>40</c:v>
                </c:pt>
                <c:pt idx="30">
                  <c:v>50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Überblick!$A$14:$B$14</c:f>
              <c:strCache>
                <c:ptCount val="1"/>
                <c:pt idx="0">
                  <c:v>Feuchte Mittel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cat>
            <c:strRef>
              <c:f>Überblick!$C$11:$AG$11</c:f>
              <c:strCache>
                <c:ptCount val="31"/>
                <c:pt idx="0">
                  <c:v>38838</c:v>
                </c:pt>
                <c:pt idx="1">
                  <c:v>38839</c:v>
                </c:pt>
                <c:pt idx="2">
                  <c:v>38840</c:v>
                </c:pt>
                <c:pt idx="3">
                  <c:v>38841</c:v>
                </c:pt>
                <c:pt idx="4">
                  <c:v>38842</c:v>
                </c:pt>
                <c:pt idx="5">
                  <c:v>38843</c:v>
                </c:pt>
                <c:pt idx="6">
                  <c:v>38844</c:v>
                </c:pt>
                <c:pt idx="7">
                  <c:v>38845</c:v>
                </c:pt>
                <c:pt idx="8">
                  <c:v>38846</c:v>
                </c:pt>
                <c:pt idx="9">
                  <c:v>38847</c:v>
                </c:pt>
                <c:pt idx="10">
                  <c:v>38848</c:v>
                </c:pt>
                <c:pt idx="11">
                  <c:v>38849</c:v>
                </c:pt>
                <c:pt idx="12">
                  <c:v>38850</c:v>
                </c:pt>
                <c:pt idx="13">
                  <c:v>38851</c:v>
                </c:pt>
                <c:pt idx="14">
                  <c:v>38852</c:v>
                </c:pt>
                <c:pt idx="15">
                  <c:v>38853</c:v>
                </c:pt>
                <c:pt idx="16">
                  <c:v>38854</c:v>
                </c:pt>
                <c:pt idx="17">
                  <c:v>38855</c:v>
                </c:pt>
                <c:pt idx="18">
                  <c:v>38856</c:v>
                </c:pt>
                <c:pt idx="19">
                  <c:v>38857</c:v>
                </c:pt>
                <c:pt idx="20">
                  <c:v>38858</c:v>
                </c:pt>
                <c:pt idx="21">
                  <c:v>38859</c:v>
                </c:pt>
                <c:pt idx="22">
                  <c:v>38860</c:v>
                </c:pt>
                <c:pt idx="23">
                  <c:v>38861</c:v>
                </c:pt>
                <c:pt idx="24">
                  <c:v>38862</c:v>
                </c:pt>
                <c:pt idx="25">
                  <c:v>38863</c:v>
                </c:pt>
                <c:pt idx="26">
                  <c:v>38864</c:v>
                </c:pt>
                <c:pt idx="27">
                  <c:v>38865</c:v>
                </c:pt>
                <c:pt idx="28">
                  <c:v>38866</c:v>
                </c:pt>
                <c:pt idx="29">
                  <c:v>38867</c:v>
                </c:pt>
                <c:pt idx="30">
                  <c:v>38868</c:v>
                </c:pt>
              </c:strCache>
            </c:strRef>
          </c:cat>
          <c:val>
            <c:numRef>
              <c:f>Überblick!$C$14:$AG$14</c:f>
              <c:numCache>
                <c:ptCount val="31"/>
                <c:pt idx="0">
                  <c:v>72</c:v>
                </c:pt>
                <c:pt idx="1">
                  <c:v>67</c:v>
                </c:pt>
                <c:pt idx="2">
                  <c:v>71</c:v>
                </c:pt>
                <c:pt idx="3">
                  <c:v>74</c:v>
                </c:pt>
                <c:pt idx="4">
                  <c:v>88</c:v>
                </c:pt>
                <c:pt idx="5">
                  <c:v>84</c:v>
                </c:pt>
                <c:pt idx="6">
                  <c:v>73</c:v>
                </c:pt>
                <c:pt idx="7">
                  <c:v>73</c:v>
                </c:pt>
                <c:pt idx="8">
                  <c:v>69</c:v>
                </c:pt>
                <c:pt idx="9">
                  <c:v>57</c:v>
                </c:pt>
                <c:pt idx="10">
                  <c:v>60</c:v>
                </c:pt>
                <c:pt idx="11">
                  <c:v>67</c:v>
                </c:pt>
                <c:pt idx="12">
                  <c:v>66</c:v>
                </c:pt>
                <c:pt idx="13">
                  <c:v>77</c:v>
                </c:pt>
                <c:pt idx="14">
                  <c:v>80</c:v>
                </c:pt>
                <c:pt idx="15">
                  <c:v>76</c:v>
                </c:pt>
                <c:pt idx="16">
                  <c:v>90</c:v>
                </c:pt>
                <c:pt idx="17">
                  <c:v>77</c:v>
                </c:pt>
                <c:pt idx="18">
                  <c:v>67</c:v>
                </c:pt>
                <c:pt idx="19">
                  <c:v>63</c:v>
                </c:pt>
                <c:pt idx="20">
                  <c:v>74</c:v>
                </c:pt>
                <c:pt idx="21">
                  <c:v>71</c:v>
                </c:pt>
                <c:pt idx="22">
                  <c:v>69</c:v>
                </c:pt>
                <c:pt idx="23">
                  <c:v>64</c:v>
                </c:pt>
                <c:pt idx="24">
                  <c:v>59</c:v>
                </c:pt>
                <c:pt idx="25">
                  <c:v>62</c:v>
                </c:pt>
                <c:pt idx="26">
                  <c:v>79</c:v>
                </c:pt>
                <c:pt idx="27">
                  <c:v>87</c:v>
                </c:pt>
                <c:pt idx="28">
                  <c:v>82</c:v>
                </c:pt>
                <c:pt idx="29">
                  <c:v>63</c:v>
                </c:pt>
                <c:pt idx="30">
                  <c:v>70</c:v>
                </c:pt>
              </c:numCache>
            </c:numRef>
          </c:val>
          <c:smooth val="1"/>
        </c:ser>
        <c:marker val="1"/>
        <c:axId val="60437495"/>
        <c:axId val="7066544"/>
      </c:lineChart>
      <c:catAx>
        <c:axId val="60437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066544"/>
        <c:crosses val="autoZero"/>
        <c:auto val="0"/>
        <c:lblOffset val="100"/>
        <c:noMultiLvlLbl val="0"/>
      </c:catAx>
      <c:valAx>
        <c:axId val="70665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437495"/>
        <c:crossesAt val="1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CC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465E75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Wind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Überblick!$A$16:$B$16</c:f>
              <c:strCache>
                <c:ptCount val="1"/>
                <c:pt idx="0">
                  <c:v>Wind Max.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cat>
            <c:strRef>
              <c:f>Überblick!$C$15:$AG$15</c:f>
              <c:strCache>
                <c:ptCount val="31"/>
                <c:pt idx="0">
                  <c:v>38838</c:v>
                </c:pt>
                <c:pt idx="1">
                  <c:v>38839</c:v>
                </c:pt>
                <c:pt idx="2">
                  <c:v>38840</c:v>
                </c:pt>
                <c:pt idx="3">
                  <c:v>38841</c:v>
                </c:pt>
                <c:pt idx="4">
                  <c:v>38842</c:v>
                </c:pt>
                <c:pt idx="5">
                  <c:v>38843</c:v>
                </c:pt>
                <c:pt idx="6">
                  <c:v>38844</c:v>
                </c:pt>
                <c:pt idx="7">
                  <c:v>38845</c:v>
                </c:pt>
                <c:pt idx="8">
                  <c:v>38846</c:v>
                </c:pt>
                <c:pt idx="9">
                  <c:v>38847</c:v>
                </c:pt>
                <c:pt idx="10">
                  <c:v>38848</c:v>
                </c:pt>
                <c:pt idx="11">
                  <c:v>38849</c:v>
                </c:pt>
                <c:pt idx="12">
                  <c:v>38850</c:v>
                </c:pt>
                <c:pt idx="13">
                  <c:v>38851</c:v>
                </c:pt>
                <c:pt idx="14">
                  <c:v>38852</c:v>
                </c:pt>
                <c:pt idx="15">
                  <c:v>38853</c:v>
                </c:pt>
                <c:pt idx="16">
                  <c:v>38854</c:v>
                </c:pt>
                <c:pt idx="17">
                  <c:v>38855</c:v>
                </c:pt>
                <c:pt idx="18">
                  <c:v>38856</c:v>
                </c:pt>
                <c:pt idx="19">
                  <c:v>38857</c:v>
                </c:pt>
                <c:pt idx="20">
                  <c:v>38858</c:v>
                </c:pt>
                <c:pt idx="21">
                  <c:v>38859</c:v>
                </c:pt>
                <c:pt idx="22">
                  <c:v>38860</c:v>
                </c:pt>
                <c:pt idx="23">
                  <c:v>38861</c:v>
                </c:pt>
                <c:pt idx="24">
                  <c:v>38862</c:v>
                </c:pt>
                <c:pt idx="25">
                  <c:v>38863</c:v>
                </c:pt>
                <c:pt idx="26">
                  <c:v>38864</c:v>
                </c:pt>
                <c:pt idx="27">
                  <c:v>38865</c:v>
                </c:pt>
                <c:pt idx="28">
                  <c:v>38866</c:v>
                </c:pt>
                <c:pt idx="29">
                  <c:v>38867</c:v>
                </c:pt>
                <c:pt idx="30">
                  <c:v>38868</c:v>
                </c:pt>
              </c:strCache>
            </c:strRef>
          </c:cat>
          <c:val>
            <c:numRef>
              <c:f>Überblick!$C$16:$AG$16</c:f>
              <c:numCache>
                <c:ptCount val="31"/>
                <c:pt idx="0">
                  <c:v>23.3</c:v>
                </c:pt>
                <c:pt idx="1">
                  <c:v>21.5</c:v>
                </c:pt>
                <c:pt idx="2">
                  <c:v>24.1</c:v>
                </c:pt>
                <c:pt idx="3">
                  <c:v>32.5</c:v>
                </c:pt>
                <c:pt idx="4">
                  <c:v>18.3</c:v>
                </c:pt>
                <c:pt idx="5">
                  <c:v>24</c:v>
                </c:pt>
                <c:pt idx="6">
                  <c:v>26.4</c:v>
                </c:pt>
                <c:pt idx="7">
                  <c:v>56.8</c:v>
                </c:pt>
                <c:pt idx="8">
                  <c:v>52</c:v>
                </c:pt>
                <c:pt idx="9">
                  <c:v>30.3</c:v>
                </c:pt>
                <c:pt idx="10">
                  <c:v>60.5</c:v>
                </c:pt>
                <c:pt idx="11">
                  <c:v>48.9</c:v>
                </c:pt>
                <c:pt idx="12">
                  <c:v>19.8</c:v>
                </c:pt>
                <c:pt idx="13">
                  <c:v>52.6</c:v>
                </c:pt>
                <c:pt idx="14">
                  <c:v>40.5</c:v>
                </c:pt>
                <c:pt idx="15">
                  <c:v>36.1</c:v>
                </c:pt>
                <c:pt idx="16">
                  <c:v>30</c:v>
                </c:pt>
                <c:pt idx="17">
                  <c:v>19.9</c:v>
                </c:pt>
                <c:pt idx="18">
                  <c:v>25.3</c:v>
                </c:pt>
                <c:pt idx="19">
                  <c:v>21.3</c:v>
                </c:pt>
                <c:pt idx="20">
                  <c:v>33.3</c:v>
                </c:pt>
                <c:pt idx="21">
                  <c:v>26.6</c:v>
                </c:pt>
                <c:pt idx="22">
                  <c:v>37.4</c:v>
                </c:pt>
                <c:pt idx="23">
                  <c:v>18.6</c:v>
                </c:pt>
                <c:pt idx="24">
                  <c:v>16.1</c:v>
                </c:pt>
                <c:pt idx="25">
                  <c:v>35.1</c:v>
                </c:pt>
                <c:pt idx="26">
                  <c:v>32.5</c:v>
                </c:pt>
                <c:pt idx="27">
                  <c:v>45.8</c:v>
                </c:pt>
                <c:pt idx="28">
                  <c:v>41.1</c:v>
                </c:pt>
                <c:pt idx="29">
                  <c:v>24.5</c:v>
                </c:pt>
                <c:pt idx="30">
                  <c:v>27.6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Überblick!$A$17:$B$17</c:f>
              <c:strCache>
                <c:ptCount val="1"/>
                <c:pt idx="0">
                  <c:v>Wind Mittel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cat>
            <c:strRef>
              <c:f>Überblick!$C$15:$AG$15</c:f>
              <c:strCache>
                <c:ptCount val="31"/>
                <c:pt idx="0">
                  <c:v>38838</c:v>
                </c:pt>
                <c:pt idx="1">
                  <c:v>38839</c:v>
                </c:pt>
                <c:pt idx="2">
                  <c:v>38840</c:v>
                </c:pt>
                <c:pt idx="3">
                  <c:v>38841</c:v>
                </c:pt>
                <c:pt idx="4">
                  <c:v>38842</c:v>
                </c:pt>
                <c:pt idx="5">
                  <c:v>38843</c:v>
                </c:pt>
                <c:pt idx="6">
                  <c:v>38844</c:v>
                </c:pt>
                <c:pt idx="7">
                  <c:v>38845</c:v>
                </c:pt>
                <c:pt idx="8">
                  <c:v>38846</c:v>
                </c:pt>
                <c:pt idx="9">
                  <c:v>38847</c:v>
                </c:pt>
                <c:pt idx="10">
                  <c:v>38848</c:v>
                </c:pt>
                <c:pt idx="11">
                  <c:v>38849</c:v>
                </c:pt>
                <c:pt idx="12">
                  <c:v>38850</c:v>
                </c:pt>
                <c:pt idx="13">
                  <c:v>38851</c:v>
                </c:pt>
                <c:pt idx="14">
                  <c:v>38852</c:v>
                </c:pt>
                <c:pt idx="15">
                  <c:v>38853</c:v>
                </c:pt>
                <c:pt idx="16">
                  <c:v>38854</c:v>
                </c:pt>
                <c:pt idx="17">
                  <c:v>38855</c:v>
                </c:pt>
                <c:pt idx="18">
                  <c:v>38856</c:v>
                </c:pt>
                <c:pt idx="19">
                  <c:v>38857</c:v>
                </c:pt>
                <c:pt idx="20">
                  <c:v>38858</c:v>
                </c:pt>
                <c:pt idx="21">
                  <c:v>38859</c:v>
                </c:pt>
                <c:pt idx="22">
                  <c:v>38860</c:v>
                </c:pt>
                <c:pt idx="23">
                  <c:v>38861</c:v>
                </c:pt>
                <c:pt idx="24">
                  <c:v>38862</c:v>
                </c:pt>
                <c:pt idx="25">
                  <c:v>38863</c:v>
                </c:pt>
                <c:pt idx="26">
                  <c:v>38864</c:v>
                </c:pt>
                <c:pt idx="27">
                  <c:v>38865</c:v>
                </c:pt>
                <c:pt idx="28">
                  <c:v>38866</c:v>
                </c:pt>
                <c:pt idx="29">
                  <c:v>38867</c:v>
                </c:pt>
                <c:pt idx="30">
                  <c:v>38868</c:v>
                </c:pt>
              </c:strCache>
            </c:strRef>
          </c:cat>
          <c:val>
            <c:numRef>
              <c:f>Überblick!$C$17:$AG$17</c:f>
              <c:numCache>
                <c:ptCount val="31"/>
                <c:pt idx="0">
                  <c:v>5.7</c:v>
                </c:pt>
                <c:pt idx="1">
                  <c:v>8</c:v>
                </c:pt>
                <c:pt idx="2">
                  <c:v>8.2</c:v>
                </c:pt>
                <c:pt idx="3">
                  <c:v>8</c:v>
                </c:pt>
                <c:pt idx="4">
                  <c:v>4.5</c:v>
                </c:pt>
                <c:pt idx="5">
                  <c:v>2.7</c:v>
                </c:pt>
                <c:pt idx="6">
                  <c:v>10.7</c:v>
                </c:pt>
                <c:pt idx="7">
                  <c:v>34.6</c:v>
                </c:pt>
                <c:pt idx="8">
                  <c:v>29.4</c:v>
                </c:pt>
                <c:pt idx="9">
                  <c:v>9.9</c:v>
                </c:pt>
                <c:pt idx="10">
                  <c:v>20.9</c:v>
                </c:pt>
                <c:pt idx="11">
                  <c:v>20.6</c:v>
                </c:pt>
                <c:pt idx="12">
                  <c:v>5.7</c:v>
                </c:pt>
                <c:pt idx="13">
                  <c:v>10.9</c:v>
                </c:pt>
                <c:pt idx="14">
                  <c:v>12.7</c:v>
                </c:pt>
                <c:pt idx="15">
                  <c:v>9.3</c:v>
                </c:pt>
                <c:pt idx="16">
                  <c:v>9.3</c:v>
                </c:pt>
                <c:pt idx="17">
                  <c:v>7.1</c:v>
                </c:pt>
                <c:pt idx="18">
                  <c:v>8.1</c:v>
                </c:pt>
                <c:pt idx="19">
                  <c:v>7.1</c:v>
                </c:pt>
                <c:pt idx="20">
                  <c:v>7.8</c:v>
                </c:pt>
                <c:pt idx="21">
                  <c:v>9</c:v>
                </c:pt>
                <c:pt idx="22">
                  <c:v>8</c:v>
                </c:pt>
                <c:pt idx="23">
                  <c:v>5.9</c:v>
                </c:pt>
                <c:pt idx="24">
                  <c:v>3.9</c:v>
                </c:pt>
                <c:pt idx="25">
                  <c:v>6.3</c:v>
                </c:pt>
                <c:pt idx="26">
                  <c:v>8.6</c:v>
                </c:pt>
                <c:pt idx="27">
                  <c:v>6.8</c:v>
                </c:pt>
                <c:pt idx="28">
                  <c:v>17.7</c:v>
                </c:pt>
                <c:pt idx="29">
                  <c:v>7.3</c:v>
                </c:pt>
                <c:pt idx="30">
                  <c:v>9.1</c:v>
                </c:pt>
              </c:numCache>
            </c:numRef>
          </c:val>
          <c:smooth val="1"/>
        </c:ser>
        <c:marker val="1"/>
        <c:axId val="63598897"/>
        <c:axId val="35519162"/>
      </c:lineChart>
      <c:catAx>
        <c:axId val="63598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519162"/>
        <c:crosses val="autoZero"/>
        <c:auto val="0"/>
        <c:lblOffset val="100"/>
        <c:noMultiLvlLbl val="0"/>
      </c:catAx>
      <c:valAx>
        <c:axId val="355191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km/h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598897"/>
        <c:crossesAt val="1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CC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465E75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Luftdruck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Überblick!$A$19:$B$19</c:f>
              <c:strCache>
                <c:ptCount val="1"/>
                <c:pt idx="0">
                  <c:v>Luftdruck Max.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cat>
            <c:strRef>
              <c:f>Überblick!$C$18:$AG$18</c:f>
              <c:strCache>
                <c:ptCount val="31"/>
                <c:pt idx="0">
                  <c:v>38838</c:v>
                </c:pt>
                <c:pt idx="1">
                  <c:v>38839</c:v>
                </c:pt>
                <c:pt idx="2">
                  <c:v>38840</c:v>
                </c:pt>
                <c:pt idx="3">
                  <c:v>38841</c:v>
                </c:pt>
                <c:pt idx="4">
                  <c:v>38842</c:v>
                </c:pt>
                <c:pt idx="5">
                  <c:v>38843</c:v>
                </c:pt>
                <c:pt idx="6">
                  <c:v>38844</c:v>
                </c:pt>
                <c:pt idx="7">
                  <c:v>38845</c:v>
                </c:pt>
                <c:pt idx="8">
                  <c:v>38846</c:v>
                </c:pt>
                <c:pt idx="9">
                  <c:v>38847</c:v>
                </c:pt>
                <c:pt idx="10">
                  <c:v>38848</c:v>
                </c:pt>
                <c:pt idx="11">
                  <c:v>38849</c:v>
                </c:pt>
                <c:pt idx="12">
                  <c:v>38850</c:v>
                </c:pt>
                <c:pt idx="13">
                  <c:v>38851</c:v>
                </c:pt>
                <c:pt idx="14">
                  <c:v>38852</c:v>
                </c:pt>
                <c:pt idx="15">
                  <c:v>38853</c:v>
                </c:pt>
                <c:pt idx="16">
                  <c:v>38854</c:v>
                </c:pt>
                <c:pt idx="17">
                  <c:v>38855</c:v>
                </c:pt>
                <c:pt idx="18">
                  <c:v>38856</c:v>
                </c:pt>
                <c:pt idx="19">
                  <c:v>38857</c:v>
                </c:pt>
                <c:pt idx="20">
                  <c:v>38858</c:v>
                </c:pt>
                <c:pt idx="21">
                  <c:v>38859</c:v>
                </c:pt>
                <c:pt idx="22">
                  <c:v>38860</c:v>
                </c:pt>
                <c:pt idx="23">
                  <c:v>38861</c:v>
                </c:pt>
                <c:pt idx="24">
                  <c:v>38862</c:v>
                </c:pt>
                <c:pt idx="25">
                  <c:v>38863</c:v>
                </c:pt>
                <c:pt idx="26">
                  <c:v>38864</c:v>
                </c:pt>
                <c:pt idx="27">
                  <c:v>38865</c:v>
                </c:pt>
                <c:pt idx="28">
                  <c:v>38866</c:v>
                </c:pt>
                <c:pt idx="29">
                  <c:v>38867</c:v>
                </c:pt>
                <c:pt idx="30">
                  <c:v>38868</c:v>
                </c:pt>
              </c:strCache>
            </c:strRef>
          </c:cat>
          <c:val>
            <c:numRef>
              <c:f>Überblick!$C$19:$AG$19</c:f>
              <c:numCache>
                <c:ptCount val="31"/>
                <c:pt idx="0">
                  <c:v>1012</c:v>
                </c:pt>
                <c:pt idx="1">
                  <c:v>1012</c:v>
                </c:pt>
                <c:pt idx="2">
                  <c:v>1013</c:v>
                </c:pt>
                <c:pt idx="3">
                  <c:v>1010</c:v>
                </c:pt>
                <c:pt idx="4">
                  <c:v>1010</c:v>
                </c:pt>
                <c:pt idx="5">
                  <c:v>1018</c:v>
                </c:pt>
                <c:pt idx="6">
                  <c:v>1022</c:v>
                </c:pt>
                <c:pt idx="7">
                  <c:v>1021</c:v>
                </c:pt>
                <c:pt idx="8">
                  <c:v>1023</c:v>
                </c:pt>
                <c:pt idx="9">
                  <c:v>1023</c:v>
                </c:pt>
                <c:pt idx="10">
                  <c:v>1016</c:v>
                </c:pt>
                <c:pt idx="11">
                  <c:v>1017</c:v>
                </c:pt>
                <c:pt idx="12">
                  <c:v>1016</c:v>
                </c:pt>
                <c:pt idx="13">
                  <c:v>1013</c:v>
                </c:pt>
                <c:pt idx="14">
                  <c:v>1020</c:v>
                </c:pt>
                <c:pt idx="15">
                  <c:v>1020</c:v>
                </c:pt>
                <c:pt idx="16">
                  <c:v>1018</c:v>
                </c:pt>
                <c:pt idx="17">
                  <c:v>1020</c:v>
                </c:pt>
                <c:pt idx="18">
                  <c:v>1018</c:v>
                </c:pt>
                <c:pt idx="19">
                  <c:v>1016</c:v>
                </c:pt>
                <c:pt idx="20">
                  <c:v>1020</c:v>
                </c:pt>
                <c:pt idx="21">
                  <c:v>1022</c:v>
                </c:pt>
                <c:pt idx="22">
                  <c:v>1020</c:v>
                </c:pt>
                <c:pt idx="23">
                  <c:v>1019</c:v>
                </c:pt>
                <c:pt idx="24">
                  <c:v>1017</c:v>
                </c:pt>
                <c:pt idx="25">
                  <c:v>1011</c:v>
                </c:pt>
                <c:pt idx="26">
                  <c:v>1006</c:v>
                </c:pt>
                <c:pt idx="27">
                  <c:v>1002</c:v>
                </c:pt>
                <c:pt idx="28">
                  <c:v>1014</c:v>
                </c:pt>
                <c:pt idx="29">
                  <c:v>1015</c:v>
                </c:pt>
                <c:pt idx="30">
                  <c:v>1014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Überblick!$A$20:$B$20</c:f>
              <c:strCache>
                <c:ptCount val="1"/>
                <c:pt idx="0">
                  <c:v>Luftdruck Min.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cat>
            <c:strRef>
              <c:f>Überblick!$C$18:$AG$18</c:f>
              <c:strCache>
                <c:ptCount val="31"/>
                <c:pt idx="0">
                  <c:v>38838</c:v>
                </c:pt>
                <c:pt idx="1">
                  <c:v>38839</c:v>
                </c:pt>
                <c:pt idx="2">
                  <c:v>38840</c:v>
                </c:pt>
                <c:pt idx="3">
                  <c:v>38841</c:v>
                </c:pt>
                <c:pt idx="4">
                  <c:v>38842</c:v>
                </c:pt>
                <c:pt idx="5">
                  <c:v>38843</c:v>
                </c:pt>
                <c:pt idx="6">
                  <c:v>38844</c:v>
                </c:pt>
                <c:pt idx="7">
                  <c:v>38845</c:v>
                </c:pt>
                <c:pt idx="8">
                  <c:v>38846</c:v>
                </c:pt>
                <c:pt idx="9">
                  <c:v>38847</c:v>
                </c:pt>
                <c:pt idx="10">
                  <c:v>38848</c:v>
                </c:pt>
                <c:pt idx="11">
                  <c:v>38849</c:v>
                </c:pt>
                <c:pt idx="12">
                  <c:v>38850</c:v>
                </c:pt>
                <c:pt idx="13">
                  <c:v>38851</c:v>
                </c:pt>
                <c:pt idx="14">
                  <c:v>38852</c:v>
                </c:pt>
                <c:pt idx="15">
                  <c:v>38853</c:v>
                </c:pt>
                <c:pt idx="16">
                  <c:v>38854</c:v>
                </c:pt>
                <c:pt idx="17">
                  <c:v>38855</c:v>
                </c:pt>
                <c:pt idx="18">
                  <c:v>38856</c:v>
                </c:pt>
                <c:pt idx="19">
                  <c:v>38857</c:v>
                </c:pt>
                <c:pt idx="20">
                  <c:v>38858</c:v>
                </c:pt>
                <c:pt idx="21">
                  <c:v>38859</c:v>
                </c:pt>
                <c:pt idx="22">
                  <c:v>38860</c:v>
                </c:pt>
                <c:pt idx="23">
                  <c:v>38861</c:v>
                </c:pt>
                <c:pt idx="24">
                  <c:v>38862</c:v>
                </c:pt>
                <c:pt idx="25">
                  <c:v>38863</c:v>
                </c:pt>
                <c:pt idx="26">
                  <c:v>38864</c:v>
                </c:pt>
                <c:pt idx="27">
                  <c:v>38865</c:v>
                </c:pt>
                <c:pt idx="28">
                  <c:v>38866</c:v>
                </c:pt>
                <c:pt idx="29">
                  <c:v>38867</c:v>
                </c:pt>
                <c:pt idx="30">
                  <c:v>38868</c:v>
                </c:pt>
              </c:strCache>
            </c:strRef>
          </c:cat>
          <c:val>
            <c:numRef>
              <c:f>Überblick!$C$20:$AG$20</c:f>
              <c:numCache>
                <c:ptCount val="31"/>
                <c:pt idx="0">
                  <c:v>1010</c:v>
                </c:pt>
                <c:pt idx="1">
                  <c:v>1008</c:v>
                </c:pt>
                <c:pt idx="2">
                  <c:v>1009</c:v>
                </c:pt>
                <c:pt idx="3">
                  <c:v>1005</c:v>
                </c:pt>
                <c:pt idx="4">
                  <c:v>1006</c:v>
                </c:pt>
                <c:pt idx="5">
                  <c:v>1010</c:v>
                </c:pt>
                <c:pt idx="6">
                  <c:v>1018</c:v>
                </c:pt>
                <c:pt idx="7">
                  <c:v>1019</c:v>
                </c:pt>
                <c:pt idx="8">
                  <c:v>1021</c:v>
                </c:pt>
                <c:pt idx="9">
                  <c:v>1015</c:v>
                </c:pt>
                <c:pt idx="10">
                  <c:v>1012</c:v>
                </c:pt>
                <c:pt idx="11">
                  <c:v>1015</c:v>
                </c:pt>
                <c:pt idx="12">
                  <c:v>1010</c:v>
                </c:pt>
                <c:pt idx="13">
                  <c:v>1007</c:v>
                </c:pt>
                <c:pt idx="14">
                  <c:v>1013</c:v>
                </c:pt>
                <c:pt idx="15">
                  <c:v>1015</c:v>
                </c:pt>
                <c:pt idx="16">
                  <c:v>1012</c:v>
                </c:pt>
                <c:pt idx="17">
                  <c:v>1017</c:v>
                </c:pt>
                <c:pt idx="18">
                  <c:v>1014</c:v>
                </c:pt>
                <c:pt idx="19">
                  <c:v>1014</c:v>
                </c:pt>
                <c:pt idx="20">
                  <c:v>1016</c:v>
                </c:pt>
                <c:pt idx="21">
                  <c:v>1019</c:v>
                </c:pt>
                <c:pt idx="22">
                  <c:v>1016</c:v>
                </c:pt>
                <c:pt idx="23">
                  <c:v>1015</c:v>
                </c:pt>
                <c:pt idx="24">
                  <c:v>1010</c:v>
                </c:pt>
                <c:pt idx="25">
                  <c:v>1004</c:v>
                </c:pt>
                <c:pt idx="26">
                  <c:v>1001</c:v>
                </c:pt>
                <c:pt idx="27">
                  <c:v>1000</c:v>
                </c:pt>
                <c:pt idx="28">
                  <c:v>1002</c:v>
                </c:pt>
                <c:pt idx="29">
                  <c:v>1012</c:v>
                </c:pt>
                <c:pt idx="30">
                  <c:v>1009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Überblick!$A$21:$B$21</c:f>
              <c:strCache>
                <c:ptCount val="1"/>
                <c:pt idx="0">
                  <c:v>Luftdruck Mittel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cat>
            <c:strRef>
              <c:f>Überblick!$C$18:$AG$18</c:f>
              <c:strCache>
                <c:ptCount val="31"/>
                <c:pt idx="0">
                  <c:v>38838</c:v>
                </c:pt>
                <c:pt idx="1">
                  <c:v>38839</c:v>
                </c:pt>
                <c:pt idx="2">
                  <c:v>38840</c:v>
                </c:pt>
                <c:pt idx="3">
                  <c:v>38841</c:v>
                </c:pt>
                <c:pt idx="4">
                  <c:v>38842</c:v>
                </c:pt>
                <c:pt idx="5">
                  <c:v>38843</c:v>
                </c:pt>
                <c:pt idx="6">
                  <c:v>38844</c:v>
                </c:pt>
                <c:pt idx="7">
                  <c:v>38845</c:v>
                </c:pt>
                <c:pt idx="8">
                  <c:v>38846</c:v>
                </c:pt>
                <c:pt idx="9">
                  <c:v>38847</c:v>
                </c:pt>
                <c:pt idx="10">
                  <c:v>38848</c:v>
                </c:pt>
                <c:pt idx="11">
                  <c:v>38849</c:v>
                </c:pt>
                <c:pt idx="12">
                  <c:v>38850</c:v>
                </c:pt>
                <c:pt idx="13">
                  <c:v>38851</c:v>
                </c:pt>
                <c:pt idx="14">
                  <c:v>38852</c:v>
                </c:pt>
                <c:pt idx="15">
                  <c:v>38853</c:v>
                </c:pt>
                <c:pt idx="16">
                  <c:v>38854</c:v>
                </c:pt>
                <c:pt idx="17">
                  <c:v>38855</c:v>
                </c:pt>
                <c:pt idx="18">
                  <c:v>38856</c:v>
                </c:pt>
                <c:pt idx="19">
                  <c:v>38857</c:v>
                </c:pt>
                <c:pt idx="20">
                  <c:v>38858</c:v>
                </c:pt>
                <c:pt idx="21">
                  <c:v>38859</c:v>
                </c:pt>
                <c:pt idx="22">
                  <c:v>38860</c:v>
                </c:pt>
                <c:pt idx="23">
                  <c:v>38861</c:v>
                </c:pt>
                <c:pt idx="24">
                  <c:v>38862</c:v>
                </c:pt>
                <c:pt idx="25">
                  <c:v>38863</c:v>
                </c:pt>
                <c:pt idx="26">
                  <c:v>38864</c:v>
                </c:pt>
                <c:pt idx="27">
                  <c:v>38865</c:v>
                </c:pt>
                <c:pt idx="28">
                  <c:v>38866</c:v>
                </c:pt>
                <c:pt idx="29">
                  <c:v>38867</c:v>
                </c:pt>
                <c:pt idx="30">
                  <c:v>38868</c:v>
                </c:pt>
              </c:strCache>
            </c:strRef>
          </c:cat>
          <c:val>
            <c:numRef>
              <c:f>Überblick!$C$21:$AG$21</c:f>
              <c:numCache>
                <c:ptCount val="31"/>
                <c:pt idx="0">
                  <c:v>1010.6</c:v>
                </c:pt>
                <c:pt idx="1">
                  <c:v>1009.8</c:v>
                </c:pt>
                <c:pt idx="2">
                  <c:v>1011.3</c:v>
                </c:pt>
                <c:pt idx="3">
                  <c:v>1006.3</c:v>
                </c:pt>
                <c:pt idx="4">
                  <c:v>1008.1</c:v>
                </c:pt>
                <c:pt idx="5">
                  <c:v>1016.4</c:v>
                </c:pt>
                <c:pt idx="6">
                  <c:v>1020.4</c:v>
                </c:pt>
                <c:pt idx="7">
                  <c:v>1020.4</c:v>
                </c:pt>
                <c:pt idx="8">
                  <c:v>1021.5</c:v>
                </c:pt>
                <c:pt idx="9">
                  <c:v>1018.9</c:v>
                </c:pt>
                <c:pt idx="10">
                  <c:v>1014.1</c:v>
                </c:pt>
                <c:pt idx="11">
                  <c:v>1015.5</c:v>
                </c:pt>
                <c:pt idx="12">
                  <c:v>1012.6</c:v>
                </c:pt>
                <c:pt idx="13">
                  <c:v>1012</c:v>
                </c:pt>
                <c:pt idx="14">
                  <c:v>1018.1</c:v>
                </c:pt>
                <c:pt idx="15">
                  <c:v>1017.8</c:v>
                </c:pt>
                <c:pt idx="16">
                  <c:v>1014.3</c:v>
                </c:pt>
                <c:pt idx="17">
                  <c:v>1018.4</c:v>
                </c:pt>
                <c:pt idx="18">
                  <c:v>1015.6</c:v>
                </c:pt>
                <c:pt idx="19">
                  <c:v>1014.6</c:v>
                </c:pt>
                <c:pt idx="20">
                  <c:v>1017.7</c:v>
                </c:pt>
                <c:pt idx="21">
                  <c:v>1020.1</c:v>
                </c:pt>
                <c:pt idx="22">
                  <c:v>1018.5</c:v>
                </c:pt>
                <c:pt idx="23">
                  <c:v>1016.6</c:v>
                </c:pt>
                <c:pt idx="24">
                  <c:v>1012.6</c:v>
                </c:pt>
                <c:pt idx="25">
                  <c:v>1007.1</c:v>
                </c:pt>
                <c:pt idx="26">
                  <c:v>1003.3</c:v>
                </c:pt>
                <c:pt idx="27">
                  <c:v>1001.7</c:v>
                </c:pt>
                <c:pt idx="28">
                  <c:v>1010.4</c:v>
                </c:pt>
                <c:pt idx="29">
                  <c:v>1013.4</c:v>
                </c:pt>
                <c:pt idx="30">
                  <c:v>1012</c:v>
                </c:pt>
              </c:numCache>
            </c:numRef>
          </c:val>
          <c:smooth val="1"/>
        </c:ser>
        <c:marker val="1"/>
        <c:axId val="51237003"/>
        <c:axId val="58479844"/>
      </c:lineChart>
      <c:catAx>
        <c:axId val="51237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479844"/>
        <c:crosses val="autoZero"/>
        <c:auto val="0"/>
        <c:lblOffset val="100"/>
        <c:noMultiLvlLbl val="0"/>
      </c:catAx>
      <c:valAx>
        <c:axId val="584798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hPa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237003"/>
        <c:crossesAt val="1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CC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465E75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Niederschlag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Überblick!$A$23:$B$23</c:f>
              <c:strCache>
                <c:ptCount val="1"/>
                <c:pt idx="0">
                  <c:v>Niederschlag 24h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Überblick!$C$22:$AG$22</c:f>
              <c:strCache>
                <c:ptCount val="31"/>
                <c:pt idx="0">
                  <c:v>38838</c:v>
                </c:pt>
                <c:pt idx="1">
                  <c:v>38839</c:v>
                </c:pt>
                <c:pt idx="2">
                  <c:v>38840</c:v>
                </c:pt>
                <c:pt idx="3">
                  <c:v>38841</c:v>
                </c:pt>
                <c:pt idx="4">
                  <c:v>38842</c:v>
                </c:pt>
                <c:pt idx="5">
                  <c:v>38843</c:v>
                </c:pt>
                <c:pt idx="6">
                  <c:v>38844</c:v>
                </c:pt>
                <c:pt idx="7">
                  <c:v>38845</c:v>
                </c:pt>
                <c:pt idx="8">
                  <c:v>38846</c:v>
                </c:pt>
                <c:pt idx="9">
                  <c:v>38847</c:v>
                </c:pt>
                <c:pt idx="10">
                  <c:v>38848</c:v>
                </c:pt>
                <c:pt idx="11">
                  <c:v>38849</c:v>
                </c:pt>
                <c:pt idx="12">
                  <c:v>38850</c:v>
                </c:pt>
                <c:pt idx="13">
                  <c:v>38851</c:v>
                </c:pt>
                <c:pt idx="14">
                  <c:v>38852</c:v>
                </c:pt>
                <c:pt idx="15">
                  <c:v>38853</c:v>
                </c:pt>
                <c:pt idx="16">
                  <c:v>38854</c:v>
                </c:pt>
                <c:pt idx="17">
                  <c:v>38855</c:v>
                </c:pt>
                <c:pt idx="18">
                  <c:v>38856</c:v>
                </c:pt>
                <c:pt idx="19">
                  <c:v>38857</c:v>
                </c:pt>
                <c:pt idx="20">
                  <c:v>38858</c:v>
                </c:pt>
                <c:pt idx="21">
                  <c:v>38859</c:v>
                </c:pt>
                <c:pt idx="22">
                  <c:v>38860</c:v>
                </c:pt>
                <c:pt idx="23">
                  <c:v>38861</c:v>
                </c:pt>
                <c:pt idx="24">
                  <c:v>38862</c:v>
                </c:pt>
                <c:pt idx="25">
                  <c:v>38863</c:v>
                </c:pt>
                <c:pt idx="26">
                  <c:v>38864</c:v>
                </c:pt>
                <c:pt idx="27">
                  <c:v>38865</c:v>
                </c:pt>
                <c:pt idx="28">
                  <c:v>38866</c:v>
                </c:pt>
                <c:pt idx="29">
                  <c:v>38867</c:v>
                </c:pt>
                <c:pt idx="30">
                  <c:v>38868</c:v>
                </c:pt>
              </c:strCache>
            </c:strRef>
          </c:cat>
          <c:val>
            <c:numRef>
              <c:f>Überblick!$C$23:$AG$23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9.5</c:v>
                </c:pt>
                <c:pt idx="5">
                  <c:v>41.7</c:v>
                </c:pt>
                <c:pt idx="6">
                  <c:v>2.9</c:v>
                </c:pt>
                <c:pt idx="7">
                  <c:v>0.4</c:v>
                </c:pt>
                <c:pt idx="8">
                  <c:v>3.6</c:v>
                </c:pt>
                <c:pt idx="9">
                  <c:v>0</c:v>
                </c:pt>
                <c:pt idx="10">
                  <c:v>0.3</c:v>
                </c:pt>
                <c:pt idx="11">
                  <c:v>2.9</c:v>
                </c:pt>
                <c:pt idx="12">
                  <c:v>0.7</c:v>
                </c:pt>
                <c:pt idx="13">
                  <c:v>0</c:v>
                </c:pt>
                <c:pt idx="14">
                  <c:v>30.3</c:v>
                </c:pt>
                <c:pt idx="15">
                  <c:v>2.9</c:v>
                </c:pt>
                <c:pt idx="16">
                  <c:v>26.4</c:v>
                </c:pt>
                <c:pt idx="17">
                  <c:v>29.7</c:v>
                </c:pt>
                <c:pt idx="18">
                  <c:v>0</c:v>
                </c:pt>
                <c:pt idx="19">
                  <c:v>0.6</c:v>
                </c:pt>
                <c:pt idx="20">
                  <c:v>8.2</c:v>
                </c:pt>
                <c:pt idx="21">
                  <c:v>2.9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48.3</c:v>
                </c:pt>
                <c:pt idx="28">
                  <c:v>19.2</c:v>
                </c:pt>
                <c:pt idx="29">
                  <c:v>0.3</c:v>
                </c:pt>
                <c:pt idx="30">
                  <c:v>0.4</c:v>
                </c:pt>
              </c:numCache>
            </c:numRef>
          </c:val>
        </c:ser>
        <c:ser>
          <c:idx val="1"/>
          <c:order val="1"/>
          <c:tx>
            <c:strRef>
              <c:f>Überblick!$A$24:$B$24</c:f>
              <c:strCache>
                <c:ptCount val="1"/>
                <c:pt idx="0">
                  <c:v>Niederschlag Monat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Überblick!$C$22:$AG$22</c:f>
              <c:strCache>
                <c:ptCount val="31"/>
                <c:pt idx="0">
                  <c:v>38838</c:v>
                </c:pt>
                <c:pt idx="1">
                  <c:v>38839</c:v>
                </c:pt>
                <c:pt idx="2">
                  <c:v>38840</c:v>
                </c:pt>
                <c:pt idx="3">
                  <c:v>38841</c:v>
                </c:pt>
                <c:pt idx="4">
                  <c:v>38842</c:v>
                </c:pt>
                <c:pt idx="5">
                  <c:v>38843</c:v>
                </c:pt>
                <c:pt idx="6">
                  <c:v>38844</c:v>
                </c:pt>
                <c:pt idx="7">
                  <c:v>38845</c:v>
                </c:pt>
                <c:pt idx="8">
                  <c:v>38846</c:v>
                </c:pt>
                <c:pt idx="9">
                  <c:v>38847</c:v>
                </c:pt>
                <c:pt idx="10">
                  <c:v>38848</c:v>
                </c:pt>
                <c:pt idx="11">
                  <c:v>38849</c:v>
                </c:pt>
                <c:pt idx="12">
                  <c:v>38850</c:v>
                </c:pt>
                <c:pt idx="13">
                  <c:v>38851</c:v>
                </c:pt>
                <c:pt idx="14">
                  <c:v>38852</c:v>
                </c:pt>
                <c:pt idx="15">
                  <c:v>38853</c:v>
                </c:pt>
                <c:pt idx="16">
                  <c:v>38854</c:v>
                </c:pt>
                <c:pt idx="17">
                  <c:v>38855</c:v>
                </c:pt>
                <c:pt idx="18">
                  <c:v>38856</c:v>
                </c:pt>
                <c:pt idx="19">
                  <c:v>38857</c:v>
                </c:pt>
                <c:pt idx="20">
                  <c:v>38858</c:v>
                </c:pt>
                <c:pt idx="21">
                  <c:v>38859</c:v>
                </c:pt>
                <c:pt idx="22">
                  <c:v>38860</c:v>
                </c:pt>
                <c:pt idx="23">
                  <c:v>38861</c:v>
                </c:pt>
                <c:pt idx="24">
                  <c:v>38862</c:v>
                </c:pt>
                <c:pt idx="25">
                  <c:v>38863</c:v>
                </c:pt>
                <c:pt idx="26">
                  <c:v>38864</c:v>
                </c:pt>
                <c:pt idx="27">
                  <c:v>38865</c:v>
                </c:pt>
                <c:pt idx="28">
                  <c:v>38866</c:v>
                </c:pt>
                <c:pt idx="29">
                  <c:v>38867</c:v>
                </c:pt>
                <c:pt idx="30">
                  <c:v>38868</c:v>
                </c:pt>
              </c:strCache>
            </c:strRef>
          </c:cat>
          <c:val>
            <c:numRef>
              <c:f>Überblick!$C$24:$AG$24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4.5</c:v>
                </c:pt>
                <c:pt idx="4">
                  <c:v>36.5</c:v>
                </c:pt>
                <c:pt idx="5">
                  <c:v>54.1</c:v>
                </c:pt>
                <c:pt idx="6">
                  <c:v>54.1</c:v>
                </c:pt>
                <c:pt idx="7">
                  <c:v>56</c:v>
                </c:pt>
                <c:pt idx="8">
                  <c:v>58</c:v>
                </c:pt>
                <c:pt idx="9">
                  <c:v>58</c:v>
                </c:pt>
                <c:pt idx="10">
                  <c:v>58.6</c:v>
                </c:pt>
                <c:pt idx="11">
                  <c:v>61.9</c:v>
                </c:pt>
                <c:pt idx="12">
                  <c:v>61.9</c:v>
                </c:pt>
                <c:pt idx="13">
                  <c:v>81.5</c:v>
                </c:pt>
                <c:pt idx="14">
                  <c:v>94.8</c:v>
                </c:pt>
                <c:pt idx="15">
                  <c:v>98.1</c:v>
                </c:pt>
                <c:pt idx="16">
                  <c:v>124.2</c:v>
                </c:pt>
                <c:pt idx="17">
                  <c:v>151.2</c:v>
                </c:pt>
                <c:pt idx="18">
                  <c:v>151.9</c:v>
                </c:pt>
                <c:pt idx="19">
                  <c:v>151.9</c:v>
                </c:pt>
                <c:pt idx="20">
                  <c:v>162.3</c:v>
                </c:pt>
                <c:pt idx="21">
                  <c:v>163</c:v>
                </c:pt>
                <c:pt idx="22">
                  <c:v>163</c:v>
                </c:pt>
                <c:pt idx="23">
                  <c:v>163</c:v>
                </c:pt>
                <c:pt idx="24">
                  <c:v>163</c:v>
                </c:pt>
                <c:pt idx="25">
                  <c:v>163</c:v>
                </c:pt>
                <c:pt idx="26">
                  <c:v>169.1</c:v>
                </c:pt>
                <c:pt idx="27">
                  <c:v>223.3</c:v>
                </c:pt>
                <c:pt idx="28">
                  <c:v>230.8</c:v>
                </c:pt>
                <c:pt idx="29">
                  <c:v>230.8</c:v>
                </c:pt>
                <c:pt idx="30">
                  <c:v>231.1</c:v>
                </c:pt>
              </c:numCache>
            </c:numRef>
          </c:val>
        </c:ser>
        <c:axId val="56556549"/>
        <c:axId val="39246894"/>
      </c:barChart>
      <c:dateAx>
        <c:axId val="56556549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crossAx val="39246894"/>
        <c:crosses val="autoZero"/>
        <c:auto val="0"/>
        <c:noMultiLvlLbl val="0"/>
      </c:dateAx>
      <c:valAx>
        <c:axId val="392468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556549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CC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465E75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Überblick!$A$26:$B$26</c:f>
              <c:strCache>
                <c:ptCount val="1"/>
                <c:pt idx="0">
                  <c:v>Sonnenscheindauer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Überblick!$C$25:$AG$25</c:f>
              <c:strCache>
                <c:ptCount val="31"/>
                <c:pt idx="0">
                  <c:v>38838</c:v>
                </c:pt>
                <c:pt idx="1">
                  <c:v>38839</c:v>
                </c:pt>
                <c:pt idx="2">
                  <c:v>38840</c:v>
                </c:pt>
                <c:pt idx="3">
                  <c:v>38841</c:v>
                </c:pt>
                <c:pt idx="4">
                  <c:v>38842</c:v>
                </c:pt>
                <c:pt idx="5">
                  <c:v>38843</c:v>
                </c:pt>
                <c:pt idx="6">
                  <c:v>38844</c:v>
                </c:pt>
                <c:pt idx="7">
                  <c:v>38845</c:v>
                </c:pt>
                <c:pt idx="8">
                  <c:v>38846</c:v>
                </c:pt>
                <c:pt idx="9">
                  <c:v>38847</c:v>
                </c:pt>
                <c:pt idx="10">
                  <c:v>38848</c:v>
                </c:pt>
                <c:pt idx="11">
                  <c:v>38849</c:v>
                </c:pt>
                <c:pt idx="12">
                  <c:v>38850</c:v>
                </c:pt>
                <c:pt idx="13">
                  <c:v>38851</c:v>
                </c:pt>
                <c:pt idx="14">
                  <c:v>38852</c:v>
                </c:pt>
                <c:pt idx="15">
                  <c:v>38853</c:v>
                </c:pt>
                <c:pt idx="16">
                  <c:v>38854</c:v>
                </c:pt>
                <c:pt idx="17">
                  <c:v>38855</c:v>
                </c:pt>
                <c:pt idx="18">
                  <c:v>38856</c:v>
                </c:pt>
                <c:pt idx="19">
                  <c:v>38857</c:v>
                </c:pt>
                <c:pt idx="20">
                  <c:v>38858</c:v>
                </c:pt>
                <c:pt idx="21">
                  <c:v>38859</c:v>
                </c:pt>
                <c:pt idx="22">
                  <c:v>38860</c:v>
                </c:pt>
                <c:pt idx="23">
                  <c:v>38861</c:v>
                </c:pt>
                <c:pt idx="24">
                  <c:v>38862</c:v>
                </c:pt>
                <c:pt idx="25">
                  <c:v>38863</c:v>
                </c:pt>
                <c:pt idx="26">
                  <c:v>38864</c:v>
                </c:pt>
                <c:pt idx="27">
                  <c:v>38865</c:v>
                </c:pt>
                <c:pt idx="28">
                  <c:v>38866</c:v>
                </c:pt>
                <c:pt idx="29">
                  <c:v>38867</c:v>
                </c:pt>
                <c:pt idx="30">
                  <c:v>38868</c:v>
                </c:pt>
              </c:strCache>
            </c:strRef>
          </c:cat>
          <c:val>
            <c:numRef>
              <c:f>Überblick!$C$26:$AG$26</c:f>
              <c:numCache>
                <c:ptCount val="31"/>
                <c:pt idx="0">
                  <c:v>0.2340277777777778</c:v>
                </c:pt>
                <c:pt idx="1">
                  <c:v>0.26805555555555555</c:v>
                </c:pt>
                <c:pt idx="2">
                  <c:v>0.3590277777777778</c:v>
                </c:pt>
                <c:pt idx="3">
                  <c:v>0.23194444444444443</c:v>
                </c:pt>
                <c:pt idx="4">
                  <c:v>0</c:v>
                </c:pt>
                <c:pt idx="5">
                  <c:v>0.12222222222222223</c:v>
                </c:pt>
                <c:pt idx="6">
                  <c:v>0.25625</c:v>
                </c:pt>
                <c:pt idx="7">
                  <c:v>0.20833333333333334</c:v>
                </c:pt>
                <c:pt idx="8">
                  <c:v>0.4083333333333334</c:v>
                </c:pt>
                <c:pt idx="9">
                  <c:v>0.44027777777777777</c:v>
                </c:pt>
                <c:pt idx="10">
                  <c:v>0.2951388888888889</c:v>
                </c:pt>
                <c:pt idx="11">
                  <c:v>0.40208333333333335</c:v>
                </c:pt>
                <c:pt idx="12">
                  <c:v>0.4395833333333334</c:v>
                </c:pt>
                <c:pt idx="13">
                  <c:v>0.09513888888888888</c:v>
                </c:pt>
                <c:pt idx="14">
                  <c:v>0.2347222222222222</c:v>
                </c:pt>
                <c:pt idx="15">
                  <c:v>0.34791666666666665</c:v>
                </c:pt>
                <c:pt idx="16">
                  <c:v>0</c:v>
                </c:pt>
                <c:pt idx="17">
                  <c:v>0.3743055555555555</c:v>
                </c:pt>
                <c:pt idx="18">
                  <c:v>0.5180555555555556</c:v>
                </c:pt>
                <c:pt idx="19">
                  <c:v>0.46458333333333335</c:v>
                </c:pt>
                <c:pt idx="20">
                  <c:v>0.3770833333333334</c:v>
                </c:pt>
                <c:pt idx="21">
                  <c:v>0.47152777777777777</c:v>
                </c:pt>
                <c:pt idx="22">
                  <c:v>0.34791666666666665</c:v>
                </c:pt>
                <c:pt idx="23">
                  <c:v>0.41944444444444445</c:v>
                </c:pt>
                <c:pt idx="24">
                  <c:v>0.31319444444444444</c:v>
                </c:pt>
                <c:pt idx="25">
                  <c:v>0.1951388888888889</c:v>
                </c:pt>
                <c:pt idx="26">
                  <c:v>0.19722222222222222</c:v>
                </c:pt>
                <c:pt idx="27">
                  <c:v>0</c:v>
                </c:pt>
                <c:pt idx="28">
                  <c:v>0.025</c:v>
                </c:pt>
                <c:pt idx="29">
                  <c:v>0.46875</c:v>
                </c:pt>
                <c:pt idx="30">
                  <c:v>0.35</c:v>
                </c:pt>
              </c:numCache>
            </c:numRef>
          </c:val>
        </c:ser>
        <c:axId val="17677727"/>
        <c:axId val="24881816"/>
      </c:barChart>
      <c:dateAx>
        <c:axId val="17677727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crossAx val="24881816"/>
        <c:crosses val="autoZero"/>
        <c:auto val="0"/>
        <c:noMultiLvlLbl val="0"/>
      </c:dateAx>
      <c:valAx>
        <c:axId val="248818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677727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CC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FFFF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Helligkeit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Überblick!$A$28:$B$28</c:f>
              <c:strCache>
                <c:ptCount val="1"/>
                <c:pt idx="0">
                  <c:v>Helligkeit Max.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cat>
            <c:strRef>
              <c:f>Überblick!$C$27:$AG$27</c:f>
              <c:strCache>
                <c:ptCount val="31"/>
                <c:pt idx="0">
                  <c:v>38838</c:v>
                </c:pt>
                <c:pt idx="1">
                  <c:v>38839</c:v>
                </c:pt>
                <c:pt idx="2">
                  <c:v>38840</c:v>
                </c:pt>
                <c:pt idx="3">
                  <c:v>38841</c:v>
                </c:pt>
                <c:pt idx="4">
                  <c:v>38842</c:v>
                </c:pt>
                <c:pt idx="5">
                  <c:v>38843</c:v>
                </c:pt>
                <c:pt idx="6">
                  <c:v>38844</c:v>
                </c:pt>
                <c:pt idx="7">
                  <c:v>38845</c:v>
                </c:pt>
                <c:pt idx="8">
                  <c:v>38846</c:v>
                </c:pt>
                <c:pt idx="9">
                  <c:v>38847</c:v>
                </c:pt>
                <c:pt idx="10">
                  <c:v>38848</c:v>
                </c:pt>
                <c:pt idx="11">
                  <c:v>38849</c:v>
                </c:pt>
                <c:pt idx="12">
                  <c:v>38850</c:v>
                </c:pt>
                <c:pt idx="13">
                  <c:v>38851</c:v>
                </c:pt>
                <c:pt idx="14">
                  <c:v>38852</c:v>
                </c:pt>
                <c:pt idx="15">
                  <c:v>38853</c:v>
                </c:pt>
                <c:pt idx="16">
                  <c:v>38854</c:v>
                </c:pt>
                <c:pt idx="17">
                  <c:v>38855</c:v>
                </c:pt>
                <c:pt idx="18">
                  <c:v>38856</c:v>
                </c:pt>
                <c:pt idx="19">
                  <c:v>38857</c:v>
                </c:pt>
                <c:pt idx="20">
                  <c:v>38858</c:v>
                </c:pt>
                <c:pt idx="21">
                  <c:v>38859</c:v>
                </c:pt>
                <c:pt idx="22">
                  <c:v>38860</c:v>
                </c:pt>
                <c:pt idx="23">
                  <c:v>38861</c:v>
                </c:pt>
                <c:pt idx="24">
                  <c:v>38862</c:v>
                </c:pt>
                <c:pt idx="25">
                  <c:v>38863</c:v>
                </c:pt>
                <c:pt idx="26">
                  <c:v>38864</c:v>
                </c:pt>
                <c:pt idx="27">
                  <c:v>38865</c:v>
                </c:pt>
                <c:pt idx="28">
                  <c:v>38866</c:v>
                </c:pt>
                <c:pt idx="29">
                  <c:v>38867</c:v>
                </c:pt>
                <c:pt idx="30">
                  <c:v>38868</c:v>
                </c:pt>
              </c:strCache>
            </c:strRef>
          </c:cat>
          <c:val>
            <c:numRef>
              <c:f>Überblick!$C$28:$AG$28</c:f>
              <c:numCache>
                <c:ptCount val="31"/>
                <c:pt idx="0">
                  <c:v>105</c:v>
                </c:pt>
                <c:pt idx="1">
                  <c:v>57.8</c:v>
                </c:pt>
                <c:pt idx="2">
                  <c:v>111</c:v>
                </c:pt>
                <c:pt idx="3">
                  <c:v>98.9</c:v>
                </c:pt>
                <c:pt idx="4">
                  <c:v>34.6</c:v>
                </c:pt>
                <c:pt idx="5">
                  <c:v>109</c:v>
                </c:pt>
                <c:pt idx="6">
                  <c:v>97</c:v>
                </c:pt>
                <c:pt idx="7">
                  <c:v>123</c:v>
                </c:pt>
                <c:pt idx="8">
                  <c:v>114</c:v>
                </c:pt>
                <c:pt idx="9">
                  <c:v>104</c:v>
                </c:pt>
                <c:pt idx="10">
                  <c:v>112</c:v>
                </c:pt>
                <c:pt idx="11">
                  <c:v>113</c:v>
                </c:pt>
                <c:pt idx="12">
                  <c:v>105</c:v>
                </c:pt>
                <c:pt idx="13">
                  <c:v>82.7</c:v>
                </c:pt>
                <c:pt idx="14">
                  <c:v>122</c:v>
                </c:pt>
                <c:pt idx="15">
                  <c:v>116</c:v>
                </c:pt>
                <c:pt idx="16">
                  <c:v>0</c:v>
                </c:pt>
                <c:pt idx="17">
                  <c:v>116</c:v>
                </c:pt>
                <c:pt idx="18">
                  <c:v>99.3</c:v>
                </c:pt>
                <c:pt idx="19">
                  <c:v>114</c:v>
                </c:pt>
                <c:pt idx="20">
                  <c:v>115</c:v>
                </c:pt>
                <c:pt idx="21">
                  <c:v>110</c:v>
                </c:pt>
                <c:pt idx="22">
                  <c:v>111</c:v>
                </c:pt>
                <c:pt idx="23">
                  <c:v>97.6</c:v>
                </c:pt>
                <c:pt idx="24">
                  <c:v>110</c:v>
                </c:pt>
                <c:pt idx="25">
                  <c:v>72.5</c:v>
                </c:pt>
                <c:pt idx="26">
                  <c:v>114</c:v>
                </c:pt>
                <c:pt idx="27">
                  <c:v>33</c:v>
                </c:pt>
                <c:pt idx="28">
                  <c:v>49.9</c:v>
                </c:pt>
                <c:pt idx="29">
                  <c:v>105</c:v>
                </c:pt>
                <c:pt idx="30">
                  <c:v>108</c:v>
                </c:pt>
              </c:numCache>
            </c:numRef>
          </c:val>
          <c:smooth val="1"/>
        </c:ser>
        <c:marker val="1"/>
        <c:axId val="22609753"/>
        <c:axId val="2161186"/>
      </c:lineChart>
      <c:catAx>
        <c:axId val="22609753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crossAx val="2161186"/>
        <c:crosses val="autoZero"/>
        <c:auto val="0"/>
        <c:lblOffset val="100"/>
        <c:noMultiLvlLbl val="0"/>
      </c:catAx>
      <c:valAx>
        <c:axId val="2161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klux (=Kilolux)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609753"/>
        <c:crossesAt val="1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CC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465E75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Überblick!$A$30:$B$30</c:f>
              <c:strCache>
                <c:ptCount val="1"/>
                <c:pt idx="0">
                  <c:v>Schneehöhe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Überblick!$C$29:$AG$29</c:f>
              <c:strCache>
                <c:ptCount val="31"/>
                <c:pt idx="0">
                  <c:v>38838</c:v>
                </c:pt>
                <c:pt idx="1">
                  <c:v>38839</c:v>
                </c:pt>
                <c:pt idx="2">
                  <c:v>38840</c:v>
                </c:pt>
                <c:pt idx="3">
                  <c:v>38841</c:v>
                </c:pt>
                <c:pt idx="4">
                  <c:v>38842</c:v>
                </c:pt>
                <c:pt idx="5">
                  <c:v>38843</c:v>
                </c:pt>
                <c:pt idx="6">
                  <c:v>38844</c:v>
                </c:pt>
                <c:pt idx="7">
                  <c:v>38845</c:v>
                </c:pt>
                <c:pt idx="8">
                  <c:v>38846</c:v>
                </c:pt>
                <c:pt idx="9">
                  <c:v>38847</c:v>
                </c:pt>
                <c:pt idx="10">
                  <c:v>38848</c:v>
                </c:pt>
                <c:pt idx="11">
                  <c:v>38849</c:v>
                </c:pt>
                <c:pt idx="12">
                  <c:v>38850</c:v>
                </c:pt>
                <c:pt idx="13">
                  <c:v>38851</c:v>
                </c:pt>
                <c:pt idx="14">
                  <c:v>38852</c:v>
                </c:pt>
                <c:pt idx="15">
                  <c:v>38853</c:v>
                </c:pt>
                <c:pt idx="16">
                  <c:v>38854</c:v>
                </c:pt>
                <c:pt idx="17">
                  <c:v>38855</c:v>
                </c:pt>
                <c:pt idx="18">
                  <c:v>38856</c:v>
                </c:pt>
                <c:pt idx="19">
                  <c:v>38857</c:v>
                </c:pt>
                <c:pt idx="20">
                  <c:v>38858</c:v>
                </c:pt>
                <c:pt idx="21">
                  <c:v>38859</c:v>
                </c:pt>
                <c:pt idx="22">
                  <c:v>38860</c:v>
                </c:pt>
                <c:pt idx="23">
                  <c:v>38861</c:v>
                </c:pt>
                <c:pt idx="24">
                  <c:v>38862</c:v>
                </c:pt>
                <c:pt idx="25">
                  <c:v>38863</c:v>
                </c:pt>
                <c:pt idx="26">
                  <c:v>38864</c:v>
                </c:pt>
                <c:pt idx="27">
                  <c:v>38865</c:v>
                </c:pt>
                <c:pt idx="28">
                  <c:v>38866</c:v>
                </c:pt>
                <c:pt idx="29">
                  <c:v>38867</c:v>
                </c:pt>
                <c:pt idx="30">
                  <c:v>38868</c:v>
                </c:pt>
              </c:strCache>
            </c:strRef>
          </c:cat>
          <c:val>
            <c:numRef>
              <c:f>Überblick!$C$30:$AG$30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19450675"/>
        <c:axId val="40838348"/>
      </c:barChart>
      <c:dateAx>
        <c:axId val="19450675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crossAx val="40838348"/>
        <c:crosses val="autoZero"/>
        <c:auto val="0"/>
        <c:noMultiLvlLbl val="0"/>
      </c:dateAx>
      <c:valAx>
        <c:axId val="408383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450675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CC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465E75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36"/>
  <sheetViews>
    <sheetView tabSelected="1" workbookViewId="0" topLeftCell="AH1">
      <selection activeCell="AR13" sqref="AR13"/>
    </sheetView>
  </sheetViews>
  <sheetFormatPr defaultColWidth="11.421875" defaultRowHeight="12.75"/>
  <cols>
    <col min="36" max="36" width="13.7109375" style="0" customWidth="1"/>
    <col min="42" max="42" width="12.7109375" style="0" customWidth="1"/>
  </cols>
  <sheetData>
    <row r="2" spans="2:3" ht="20.25">
      <c r="B2" s="2" t="s">
        <v>0</v>
      </c>
      <c r="C2" s="1"/>
    </row>
    <row r="4" ht="12.75">
      <c r="B4" s="3" t="s">
        <v>44</v>
      </c>
    </row>
    <row r="6" spans="3:44" ht="12.75">
      <c r="C6" s="1">
        <v>38838</v>
      </c>
      <c r="D6" s="1">
        <v>38839</v>
      </c>
      <c r="E6" s="1">
        <v>38840</v>
      </c>
      <c r="F6" s="1">
        <v>38841</v>
      </c>
      <c r="G6" s="1">
        <v>38842</v>
      </c>
      <c r="H6" s="1">
        <v>38843</v>
      </c>
      <c r="I6" s="1">
        <v>38844</v>
      </c>
      <c r="J6" s="1">
        <v>38845</v>
      </c>
      <c r="K6" s="1">
        <v>38846</v>
      </c>
      <c r="L6" s="1">
        <v>38847</v>
      </c>
      <c r="M6" s="1">
        <v>38848</v>
      </c>
      <c r="N6" s="1">
        <v>38849</v>
      </c>
      <c r="O6" s="1">
        <v>38850</v>
      </c>
      <c r="P6" s="1">
        <v>38851</v>
      </c>
      <c r="Q6" s="1">
        <v>38852</v>
      </c>
      <c r="R6" s="1">
        <v>38853</v>
      </c>
      <c r="S6" s="1">
        <v>38854</v>
      </c>
      <c r="T6" s="1">
        <v>38855</v>
      </c>
      <c r="U6" s="1">
        <v>38856</v>
      </c>
      <c r="V6" s="1">
        <v>38857</v>
      </c>
      <c r="W6" s="1">
        <v>38858</v>
      </c>
      <c r="X6" s="1">
        <v>38859</v>
      </c>
      <c r="Y6" s="1">
        <v>38860</v>
      </c>
      <c r="Z6" s="1">
        <v>38861</v>
      </c>
      <c r="AA6" s="1">
        <v>38862</v>
      </c>
      <c r="AB6" s="1">
        <v>38863</v>
      </c>
      <c r="AC6" s="1">
        <v>38864</v>
      </c>
      <c r="AD6" s="1">
        <v>38865</v>
      </c>
      <c r="AE6" s="1">
        <v>38866</v>
      </c>
      <c r="AF6" s="1">
        <v>38867</v>
      </c>
      <c r="AG6" s="1">
        <v>38868</v>
      </c>
      <c r="AJ6" s="6" t="s">
        <v>14</v>
      </c>
      <c r="AK6" s="10" t="s">
        <v>16</v>
      </c>
      <c r="AL6" s="8" t="s">
        <v>17</v>
      </c>
      <c r="AM6" s="12" t="s">
        <v>15</v>
      </c>
      <c r="AN6" s="48" t="s">
        <v>29</v>
      </c>
      <c r="AO6" s="49"/>
      <c r="AP6" s="33" t="s">
        <v>30</v>
      </c>
      <c r="AQ6" s="16"/>
      <c r="AR6" s="48" t="s">
        <v>48</v>
      </c>
    </row>
    <row r="7" spans="1:44" ht="12.75">
      <c r="A7" t="s">
        <v>1</v>
      </c>
      <c r="C7">
        <v>17.6</v>
      </c>
      <c r="D7">
        <v>14.6</v>
      </c>
      <c r="E7">
        <v>16</v>
      </c>
      <c r="F7">
        <v>14.4</v>
      </c>
      <c r="G7">
        <v>9.6</v>
      </c>
      <c r="H7">
        <v>14.9</v>
      </c>
      <c r="I7">
        <v>15.8</v>
      </c>
      <c r="J7">
        <v>15.6</v>
      </c>
      <c r="K7">
        <v>16.6</v>
      </c>
      <c r="L7">
        <v>22.1</v>
      </c>
      <c r="M7">
        <v>18.1</v>
      </c>
      <c r="N7">
        <v>20.1</v>
      </c>
      <c r="O7">
        <v>24.6</v>
      </c>
      <c r="P7">
        <v>15.7</v>
      </c>
      <c r="Q7">
        <v>10.4</v>
      </c>
      <c r="R7">
        <v>12.4</v>
      </c>
      <c r="S7">
        <v>10.3</v>
      </c>
      <c r="T7">
        <v>19.1</v>
      </c>
      <c r="U7">
        <v>22.9</v>
      </c>
      <c r="V7">
        <v>24.5</v>
      </c>
      <c r="W7">
        <v>25.6</v>
      </c>
      <c r="X7">
        <v>24.4</v>
      </c>
      <c r="Y7">
        <v>24.3</v>
      </c>
      <c r="Z7">
        <v>27.7</v>
      </c>
      <c r="AA7">
        <v>27</v>
      </c>
      <c r="AB7">
        <v>21.2</v>
      </c>
      <c r="AC7">
        <v>16.4</v>
      </c>
      <c r="AD7">
        <v>10.5</v>
      </c>
      <c r="AE7">
        <v>7</v>
      </c>
      <c r="AF7">
        <v>17.6</v>
      </c>
      <c r="AG7">
        <v>18.8</v>
      </c>
      <c r="AH7" t="s">
        <v>18</v>
      </c>
      <c r="AJ7" s="28">
        <f>AVERAGE(C7:AG7)</f>
        <v>17.92903225806451</v>
      </c>
      <c r="AK7" s="11">
        <f>MAX(C7:AG7)</f>
        <v>27.7</v>
      </c>
      <c r="AL7" s="9">
        <f>MIN(C7:AG7)</f>
        <v>7</v>
      </c>
      <c r="AM7" s="14"/>
      <c r="AN7" s="50" t="s">
        <v>70</v>
      </c>
      <c r="AO7" s="51"/>
      <c r="AP7" s="34" t="s">
        <v>50</v>
      </c>
      <c r="AQ7" s="34">
        <f>COUNTIF($C$8:$AG$8,"&lt;=-10")</f>
        <v>0</v>
      </c>
      <c r="AR7" s="51"/>
    </row>
    <row r="8" spans="1:44" ht="12.75">
      <c r="A8" t="s">
        <v>2</v>
      </c>
      <c r="C8">
        <v>8.2</v>
      </c>
      <c r="D8">
        <v>7</v>
      </c>
      <c r="E8">
        <v>4.6</v>
      </c>
      <c r="F8">
        <v>6</v>
      </c>
      <c r="G8">
        <v>8.2</v>
      </c>
      <c r="H8">
        <v>7</v>
      </c>
      <c r="I8">
        <v>5.8</v>
      </c>
      <c r="J8">
        <v>9.8</v>
      </c>
      <c r="K8">
        <v>11.1</v>
      </c>
      <c r="L8">
        <v>6.4</v>
      </c>
      <c r="M8">
        <v>11.7</v>
      </c>
      <c r="N8">
        <v>10.6</v>
      </c>
      <c r="O8">
        <v>8.8</v>
      </c>
      <c r="P8">
        <v>6.5</v>
      </c>
      <c r="Q8">
        <v>5.5</v>
      </c>
      <c r="R8">
        <v>1.8</v>
      </c>
      <c r="S8">
        <v>5.2</v>
      </c>
      <c r="T8">
        <v>7.9</v>
      </c>
      <c r="U8">
        <v>7.7</v>
      </c>
      <c r="V8">
        <v>10.4</v>
      </c>
      <c r="W8">
        <v>11.4</v>
      </c>
      <c r="X8">
        <v>12.1</v>
      </c>
      <c r="Y8">
        <v>13</v>
      </c>
      <c r="Z8">
        <v>11.6</v>
      </c>
      <c r="AA8">
        <v>14.7</v>
      </c>
      <c r="AB8">
        <v>13.6</v>
      </c>
      <c r="AC8">
        <v>11.4</v>
      </c>
      <c r="AD8">
        <v>2.2</v>
      </c>
      <c r="AE8">
        <v>3.8</v>
      </c>
      <c r="AF8">
        <v>2</v>
      </c>
      <c r="AG8">
        <v>8</v>
      </c>
      <c r="AH8" t="s">
        <v>19</v>
      </c>
      <c r="AJ8" s="28">
        <f>AVERAGE(C8:AG8)</f>
        <v>8.193548387096774</v>
      </c>
      <c r="AK8" s="11">
        <f>MAX(C8:AG8)</f>
        <v>14.7</v>
      </c>
      <c r="AL8" s="9">
        <f>MIN(C8:AG8)</f>
        <v>1.8</v>
      </c>
      <c r="AM8" s="14"/>
      <c r="AN8" s="50" t="s">
        <v>69</v>
      </c>
      <c r="AO8" s="51"/>
      <c r="AP8" s="9" t="s">
        <v>51</v>
      </c>
      <c r="AQ8" s="9">
        <f>COUNTIF($C$7:$AG$7,"&lt;=0")</f>
        <v>0</v>
      </c>
      <c r="AR8" s="50" t="s">
        <v>49</v>
      </c>
    </row>
    <row r="9" spans="1:44" ht="12.75">
      <c r="A9" t="s">
        <v>6</v>
      </c>
      <c r="C9">
        <v>8.2</v>
      </c>
      <c r="D9">
        <v>1.7</v>
      </c>
      <c r="E9">
        <v>-0.5</v>
      </c>
      <c r="F9">
        <v>0.6</v>
      </c>
      <c r="G9">
        <v>2.8</v>
      </c>
      <c r="H9">
        <v>2.1</v>
      </c>
      <c r="I9">
        <v>4.2</v>
      </c>
      <c r="J9">
        <v>-0.2</v>
      </c>
      <c r="K9">
        <v>1.2</v>
      </c>
      <c r="L9">
        <v>1.2</v>
      </c>
      <c r="M9">
        <v>3.8</v>
      </c>
      <c r="N9">
        <v>3.1</v>
      </c>
      <c r="O9">
        <v>5.9</v>
      </c>
      <c r="P9">
        <v>-4.6</v>
      </c>
      <c r="Q9">
        <v>-5.9</v>
      </c>
      <c r="R9">
        <v>-1.4</v>
      </c>
      <c r="S9">
        <v>-2.6</v>
      </c>
      <c r="T9">
        <v>4.5</v>
      </c>
      <c r="U9">
        <v>5.7</v>
      </c>
      <c r="V9">
        <v>9.2</v>
      </c>
      <c r="W9">
        <v>6.7</v>
      </c>
      <c r="X9">
        <v>10.2</v>
      </c>
      <c r="Y9">
        <v>11.3</v>
      </c>
      <c r="Z9">
        <v>10.4</v>
      </c>
      <c r="AA9">
        <v>12.8</v>
      </c>
      <c r="AB9">
        <v>9.3</v>
      </c>
      <c r="AC9">
        <v>4</v>
      </c>
      <c r="AD9">
        <v>-4.9</v>
      </c>
      <c r="AE9">
        <v>-7</v>
      </c>
      <c r="AF9">
        <v>-2.9</v>
      </c>
      <c r="AG9">
        <v>4.8</v>
      </c>
      <c r="AH9" t="s">
        <v>20</v>
      </c>
      <c r="AJ9" s="28">
        <f>AVERAGE(C9:AG9)</f>
        <v>3.0225806451612898</v>
      </c>
      <c r="AK9" s="11">
        <f>MAX(C9:AG9)</f>
        <v>12.8</v>
      </c>
      <c r="AL9" s="9">
        <f>MIN(C9:AG9)</f>
        <v>-7</v>
      </c>
      <c r="AM9" s="14"/>
      <c r="AN9" s="51"/>
      <c r="AO9" s="51"/>
      <c r="AP9" s="20" t="s">
        <v>52</v>
      </c>
      <c r="AQ9" s="20">
        <f>COUNTIF($C$8:$AG$8,"&lt;0")</f>
        <v>0</v>
      </c>
      <c r="AR9" s="50" t="s">
        <v>75</v>
      </c>
    </row>
    <row r="10" spans="1:44" ht="12.75">
      <c r="A10" t="s">
        <v>40</v>
      </c>
      <c r="C10">
        <v>12.01</v>
      </c>
      <c r="D10">
        <v>9.82</v>
      </c>
      <c r="E10">
        <v>10.64</v>
      </c>
      <c r="F10">
        <v>9.95</v>
      </c>
      <c r="G10">
        <v>8.48</v>
      </c>
      <c r="H10">
        <v>8.97</v>
      </c>
      <c r="I10">
        <v>10.49</v>
      </c>
      <c r="J10">
        <v>12.52</v>
      </c>
      <c r="K10">
        <v>13.12</v>
      </c>
      <c r="L10">
        <v>14.22</v>
      </c>
      <c r="M10">
        <v>14.15</v>
      </c>
      <c r="N10">
        <v>14.61</v>
      </c>
      <c r="O10">
        <v>16.5</v>
      </c>
      <c r="P10">
        <v>12.03</v>
      </c>
      <c r="Q10">
        <v>6.77</v>
      </c>
      <c r="R10">
        <v>6.93</v>
      </c>
      <c r="S10">
        <v>7.89</v>
      </c>
      <c r="T10">
        <v>12.8</v>
      </c>
      <c r="U10">
        <v>15.48</v>
      </c>
      <c r="V10">
        <v>17.44</v>
      </c>
      <c r="W10">
        <v>16.81</v>
      </c>
      <c r="X10">
        <v>18.02</v>
      </c>
      <c r="Y10">
        <v>18.24</v>
      </c>
      <c r="Z10">
        <v>18.85</v>
      </c>
      <c r="AA10">
        <v>19.71</v>
      </c>
      <c r="AB10">
        <v>17.04</v>
      </c>
      <c r="AC10">
        <v>12.93</v>
      </c>
      <c r="AD10">
        <v>5.03</v>
      </c>
      <c r="AE10">
        <v>5.22</v>
      </c>
      <c r="AF10">
        <v>9.55</v>
      </c>
      <c r="AG10">
        <v>12.58</v>
      </c>
      <c r="AH10" t="s">
        <v>40</v>
      </c>
      <c r="AJ10" s="28">
        <f>AVERAGE(C10:AG10)</f>
        <v>12.54193548387097</v>
      </c>
      <c r="AK10" s="11">
        <f>MAX(C10:AG10)</f>
        <v>19.71</v>
      </c>
      <c r="AL10" s="9">
        <f>MIN(C10:AG10)</f>
        <v>5.03</v>
      </c>
      <c r="AN10" s="50" t="s">
        <v>71</v>
      </c>
      <c r="AO10" s="51"/>
      <c r="AP10" s="21" t="s">
        <v>53</v>
      </c>
      <c r="AQ10" s="21">
        <f>COUNTIF($C$7:$AG$7,"&lt;10")</f>
        <v>2</v>
      </c>
      <c r="AR10" s="51"/>
    </row>
    <row r="11" spans="3:44" ht="12.75">
      <c r="C11" s="1">
        <v>38838</v>
      </c>
      <c r="D11" s="1">
        <v>38839</v>
      </c>
      <c r="E11" s="1">
        <v>38840</v>
      </c>
      <c r="F11" s="1">
        <v>38841</v>
      </c>
      <c r="G11" s="1">
        <v>38842</v>
      </c>
      <c r="H11" s="1">
        <v>38843</v>
      </c>
      <c r="I11" s="1">
        <v>38844</v>
      </c>
      <c r="J11" s="1">
        <v>38845</v>
      </c>
      <c r="K11" s="1">
        <v>38846</v>
      </c>
      <c r="L11" s="1">
        <v>38847</v>
      </c>
      <c r="M11" s="1">
        <v>38848</v>
      </c>
      <c r="N11" s="1">
        <v>38849</v>
      </c>
      <c r="O11" s="1">
        <v>38850</v>
      </c>
      <c r="P11" s="1">
        <v>38851</v>
      </c>
      <c r="Q11" s="1">
        <v>38852</v>
      </c>
      <c r="R11" s="1">
        <v>38853</v>
      </c>
      <c r="S11" s="1">
        <v>38854</v>
      </c>
      <c r="T11" s="1">
        <v>38855</v>
      </c>
      <c r="U11" s="1">
        <v>38856</v>
      </c>
      <c r="V11" s="1">
        <v>38857</v>
      </c>
      <c r="W11" s="1">
        <v>38858</v>
      </c>
      <c r="X11" s="1">
        <v>38859</v>
      </c>
      <c r="Y11" s="1">
        <v>38860</v>
      </c>
      <c r="Z11" s="1">
        <v>38861</v>
      </c>
      <c r="AA11" s="1">
        <v>38862</v>
      </c>
      <c r="AB11" s="1">
        <v>38863</v>
      </c>
      <c r="AC11" s="1">
        <v>38864</v>
      </c>
      <c r="AD11" s="1">
        <v>38865</v>
      </c>
      <c r="AE11" s="1">
        <v>38866</v>
      </c>
      <c r="AF11" s="1">
        <v>38867</v>
      </c>
      <c r="AG11" s="1">
        <v>38868</v>
      </c>
      <c r="AJ11" s="28"/>
      <c r="AK11" s="11"/>
      <c r="AL11" s="9"/>
      <c r="AM11" s="14"/>
      <c r="AN11" s="51"/>
      <c r="AO11" s="51"/>
      <c r="AP11" s="22" t="s">
        <v>54</v>
      </c>
      <c r="AQ11" s="22">
        <f>COUNTIF($C$7:$AG$7,"&gt;=20")</f>
        <v>11</v>
      </c>
      <c r="AR11" s="51"/>
    </row>
    <row r="12" spans="1:44" ht="12.75">
      <c r="A12" t="s">
        <v>3</v>
      </c>
      <c r="C12">
        <v>86</v>
      </c>
      <c r="D12">
        <v>83</v>
      </c>
      <c r="E12">
        <v>90</v>
      </c>
      <c r="F12">
        <v>85</v>
      </c>
      <c r="G12">
        <v>90</v>
      </c>
      <c r="H12">
        <v>90</v>
      </c>
      <c r="I12">
        <v>85</v>
      </c>
      <c r="J12">
        <v>86</v>
      </c>
      <c r="K12">
        <v>87</v>
      </c>
      <c r="L12">
        <v>83</v>
      </c>
      <c r="M12">
        <v>74</v>
      </c>
      <c r="N12">
        <v>85</v>
      </c>
      <c r="O12">
        <v>81</v>
      </c>
      <c r="P12">
        <v>89</v>
      </c>
      <c r="Q12">
        <v>90</v>
      </c>
      <c r="R12">
        <v>87</v>
      </c>
      <c r="S12">
        <v>92</v>
      </c>
      <c r="T12">
        <v>92</v>
      </c>
      <c r="U12">
        <v>88</v>
      </c>
      <c r="V12">
        <v>76</v>
      </c>
      <c r="W12">
        <v>88</v>
      </c>
      <c r="X12">
        <v>88</v>
      </c>
      <c r="Y12">
        <v>83</v>
      </c>
      <c r="Z12">
        <v>84</v>
      </c>
      <c r="AA12">
        <v>74</v>
      </c>
      <c r="AB12">
        <v>74</v>
      </c>
      <c r="AC12">
        <v>86</v>
      </c>
      <c r="AD12">
        <v>90</v>
      </c>
      <c r="AE12">
        <v>90</v>
      </c>
      <c r="AF12">
        <v>83</v>
      </c>
      <c r="AG12">
        <v>82</v>
      </c>
      <c r="AH12" t="s">
        <v>21</v>
      </c>
      <c r="AJ12" s="28">
        <f>AVERAGE(C12:AG12)</f>
        <v>85.19354838709677</v>
      </c>
      <c r="AK12" s="11">
        <f>MAX(C12:AG12)</f>
        <v>92</v>
      </c>
      <c r="AL12" s="9">
        <f>MIN(C12:AG12)</f>
        <v>74</v>
      </c>
      <c r="AM12" s="14"/>
      <c r="AN12" s="51"/>
      <c r="AO12" s="51"/>
      <c r="AP12" s="23" t="s">
        <v>55</v>
      </c>
      <c r="AQ12" s="23">
        <f>COUNTIF($C$7:$AG$7,"&gt;=25")</f>
        <v>3</v>
      </c>
      <c r="AR12" s="50" t="s">
        <v>76</v>
      </c>
    </row>
    <row r="13" spans="1:45" ht="12.75">
      <c r="A13" t="s">
        <v>4</v>
      </c>
      <c r="C13" s="4">
        <v>58</v>
      </c>
      <c r="D13">
        <v>52</v>
      </c>
      <c r="E13">
        <v>49</v>
      </c>
      <c r="F13">
        <v>58</v>
      </c>
      <c r="G13">
        <v>83</v>
      </c>
      <c r="H13">
        <v>65</v>
      </c>
      <c r="I13">
        <v>57</v>
      </c>
      <c r="J13">
        <v>57</v>
      </c>
      <c r="K13">
        <v>58</v>
      </c>
      <c r="L13">
        <v>28</v>
      </c>
      <c r="M13">
        <v>43</v>
      </c>
      <c r="N13">
        <v>48</v>
      </c>
      <c r="O13">
        <v>45</v>
      </c>
      <c r="P13">
        <v>63</v>
      </c>
      <c r="Q13">
        <v>61</v>
      </c>
      <c r="R13">
        <v>54</v>
      </c>
      <c r="S13">
        <v>88</v>
      </c>
      <c r="T13">
        <v>55</v>
      </c>
      <c r="U13">
        <v>40</v>
      </c>
      <c r="V13">
        <v>43</v>
      </c>
      <c r="W13">
        <v>47</v>
      </c>
      <c r="X13">
        <v>51</v>
      </c>
      <c r="Y13">
        <v>50</v>
      </c>
      <c r="Z13">
        <v>37</v>
      </c>
      <c r="AA13">
        <v>40</v>
      </c>
      <c r="AB13">
        <v>41</v>
      </c>
      <c r="AC13">
        <v>66</v>
      </c>
      <c r="AD13">
        <v>82</v>
      </c>
      <c r="AE13">
        <v>69</v>
      </c>
      <c r="AF13">
        <v>40</v>
      </c>
      <c r="AG13">
        <v>50</v>
      </c>
      <c r="AH13" t="s">
        <v>22</v>
      </c>
      <c r="AJ13" s="28">
        <f>AVERAGE(C13:AG13)</f>
        <v>54.12903225806452</v>
      </c>
      <c r="AK13" s="15">
        <f>MAX(C13:AG13)</f>
        <v>88</v>
      </c>
      <c r="AL13" s="18">
        <f>MIN(C13:AG13)</f>
        <v>28</v>
      </c>
      <c r="AM13" s="14"/>
      <c r="AN13" s="51"/>
      <c r="AO13" s="51"/>
      <c r="AP13" s="24" t="s">
        <v>56</v>
      </c>
      <c r="AQ13" s="24">
        <f>COUNTIF($C$7:$AG$7,"&gt;=30")</f>
        <v>0</v>
      </c>
      <c r="AR13" s="50" t="s">
        <v>49</v>
      </c>
      <c r="AS13" s="31"/>
    </row>
    <row r="14" spans="1:45" ht="12.75">
      <c r="A14" t="s">
        <v>41</v>
      </c>
      <c r="C14" s="4">
        <v>72</v>
      </c>
      <c r="D14">
        <v>67</v>
      </c>
      <c r="E14">
        <v>71</v>
      </c>
      <c r="F14">
        <v>74</v>
      </c>
      <c r="G14">
        <v>88</v>
      </c>
      <c r="H14">
        <v>84</v>
      </c>
      <c r="I14">
        <v>73</v>
      </c>
      <c r="J14">
        <v>73</v>
      </c>
      <c r="K14">
        <v>69</v>
      </c>
      <c r="L14">
        <v>57</v>
      </c>
      <c r="M14">
        <v>60</v>
      </c>
      <c r="N14">
        <v>67</v>
      </c>
      <c r="O14">
        <v>66</v>
      </c>
      <c r="P14">
        <v>77</v>
      </c>
      <c r="Q14">
        <v>80</v>
      </c>
      <c r="R14">
        <v>76</v>
      </c>
      <c r="S14">
        <v>90</v>
      </c>
      <c r="T14">
        <v>77</v>
      </c>
      <c r="U14">
        <v>67</v>
      </c>
      <c r="V14">
        <v>63</v>
      </c>
      <c r="W14">
        <v>74</v>
      </c>
      <c r="X14">
        <v>71</v>
      </c>
      <c r="Y14">
        <v>69</v>
      </c>
      <c r="Z14">
        <v>64</v>
      </c>
      <c r="AA14">
        <v>59</v>
      </c>
      <c r="AB14">
        <v>62</v>
      </c>
      <c r="AC14">
        <v>79</v>
      </c>
      <c r="AD14">
        <v>87</v>
      </c>
      <c r="AE14">
        <v>82</v>
      </c>
      <c r="AF14">
        <v>63</v>
      </c>
      <c r="AG14">
        <v>70</v>
      </c>
      <c r="AH14" t="s">
        <v>41</v>
      </c>
      <c r="AJ14" s="28">
        <f>AVERAGE(C14:AG14)</f>
        <v>71.96774193548387</v>
      </c>
      <c r="AK14" s="15">
        <f>MAX(C14:AG14)</f>
        <v>90</v>
      </c>
      <c r="AL14" s="18">
        <f>MIN(C14:AG14)</f>
        <v>57</v>
      </c>
      <c r="AN14" s="50" t="s">
        <v>72</v>
      </c>
      <c r="AO14" s="51"/>
      <c r="AP14" s="25" t="s">
        <v>57</v>
      </c>
      <c r="AQ14" s="25">
        <f>COUNTIF($C$8:$AG$8,"&gt;=20")</f>
        <v>0</v>
      </c>
      <c r="AR14" s="31"/>
      <c r="AS14" s="31"/>
    </row>
    <row r="15" spans="3:45" ht="12.75">
      <c r="C15" s="1">
        <v>38838</v>
      </c>
      <c r="D15" s="1">
        <v>38839</v>
      </c>
      <c r="E15" s="1">
        <v>38840</v>
      </c>
      <c r="F15" s="1">
        <v>38841</v>
      </c>
      <c r="G15" s="1">
        <v>38842</v>
      </c>
      <c r="H15" s="1">
        <v>38843</v>
      </c>
      <c r="I15" s="1">
        <v>38844</v>
      </c>
      <c r="J15" s="1">
        <v>38845</v>
      </c>
      <c r="K15" s="1">
        <v>38846</v>
      </c>
      <c r="L15" s="1">
        <v>38847</v>
      </c>
      <c r="M15" s="1">
        <v>38848</v>
      </c>
      <c r="N15" s="1">
        <v>38849</v>
      </c>
      <c r="O15" s="1">
        <v>38850</v>
      </c>
      <c r="P15" s="1">
        <v>38851</v>
      </c>
      <c r="Q15" s="1">
        <v>38852</v>
      </c>
      <c r="R15" s="1">
        <v>38853</v>
      </c>
      <c r="S15" s="1">
        <v>38854</v>
      </c>
      <c r="T15" s="1">
        <v>38855</v>
      </c>
      <c r="U15" s="1">
        <v>38856</v>
      </c>
      <c r="V15" s="1">
        <v>38857</v>
      </c>
      <c r="W15" s="1">
        <v>38858</v>
      </c>
      <c r="X15" s="1">
        <v>38859</v>
      </c>
      <c r="Y15" s="1">
        <v>38860</v>
      </c>
      <c r="Z15" s="1">
        <v>38861</v>
      </c>
      <c r="AA15" s="1">
        <v>38862</v>
      </c>
      <c r="AB15" s="1">
        <v>38863</v>
      </c>
      <c r="AC15" s="1">
        <v>38864</v>
      </c>
      <c r="AD15" s="1">
        <v>38865</v>
      </c>
      <c r="AE15" s="1">
        <v>38866</v>
      </c>
      <c r="AF15" s="1">
        <v>38867</v>
      </c>
      <c r="AG15" s="1">
        <v>38868</v>
      </c>
      <c r="AJ15" s="28"/>
      <c r="AK15" s="11"/>
      <c r="AL15" s="9"/>
      <c r="AM15" s="14"/>
      <c r="AN15" s="51"/>
      <c r="AO15" s="51"/>
      <c r="AR15" s="31"/>
      <c r="AS15" s="31"/>
    </row>
    <row r="16" spans="1:43" ht="12.75">
      <c r="A16" t="s">
        <v>5</v>
      </c>
      <c r="C16">
        <v>23.3</v>
      </c>
      <c r="D16">
        <v>21.5</v>
      </c>
      <c r="E16">
        <v>24.1</v>
      </c>
      <c r="F16">
        <v>32.5</v>
      </c>
      <c r="G16">
        <v>18.3</v>
      </c>
      <c r="H16">
        <v>24</v>
      </c>
      <c r="I16">
        <v>26.4</v>
      </c>
      <c r="J16">
        <v>56.8</v>
      </c>
      <c r="K16">
        <v>52</v>
      </c>
      <c r="L16">
        <v>30.3</v>
      </c>
      <c r="M16">
        <v>60.5</v>
      </c>
      <c r="N16">
        <v>48.9</v>
      </c>
      <c r="O16">
        <v>19.8</v>
      </c>
      <c r="P16">
        <v>52.6</v>
      </c>
      <c r="Q16">
        <v>40.5</v>
      </c>
      <c r="R16">
        <v>36.1</v>
      </c>
      <c r="S16">
        <v>30</v>
      </c>
      <c r="T16">
        <v>19.9</v>
      </c>
      <c r="U16">
        <v>25.3</v>
      </c>
      <c r="V16">
        <v>21.3</v>
      </c>
      <c r="W16">
        <v>33.3</v>
      </c>
      <c r="X16">
        <v>26.6</v>
      </c>
      <c r="Y16">
        <v>37.4</v>
      </c>
      <c r="Z16">
        <v>18.6</v>
      </c>
      <c r="AA16">
        <v>16.1</v>
      </c>
      <c r="AB16">
        <v>35.1</v>
      </c>
      <c r="AC16">
        <v>32.5</v>
      </c>
      <c r="AD16">
        <v>45.8</v>
      </c>
      <c r="AE16">
        <v>41.1</v>
      </c>
      <c r="AF16">
        <v>24.5</v>
      </c>
      <c r="AG16">
        <v>27.6</v>
      </c>
      <c r="AH16" t="s">
        <v>23</v>
      </c>
      <c r="AJ16" s="28">
        <f>AVERAGE(C16:AG16)</f>
        <v>32.34516129032258</v>
      </c>
      <c r="AK16" s="11">
        <f>MAX(C16:AG16)</f>
        <v>60.5</v>
      </c>
      <c r="AL16" s="9">
        <f>MIN(C16:AG16)</f>
        <v>16.1</v>
      </c>
      <c r="AM16" s="14"/>
      <c r="AN16" s="51"/>
      <c r="AO16" s="51"/>
      <c r="AP16" s="33" t="s">
        <v>31</v>
      </c>
      <c r="AQ16" s="33"/>
    </row>
    <row r="17" spans="1:43" ht="12.75">
      <c r="A17" t="s">
        <v>42</v>
      </c>
      <c r="C17">
        <v>5.7</v>
      </c>
      <c r="D17">
        <v>8</v>
      </c>
      <c r="E17">
        <v>8.2</v>
      </c>
      <c r="F17">
        <v>8</v>
      </c>
      <c r="G17">
        <v>4.5</v>
      </c>
      <c r="H17">
        <v>2.7</v>
      </c>
      <c r="I17">
        <v>10.7</v>
      </c>
      <c r="J17">
        <v>34.6</v>
      </c>
      <c r="K17">
        <v>29.4</v>
      </c>
      <c r="L17">
        <v>9.9</v>
      </c>
      <c r="M17">
        <v>20.9</v>
      </c>
      <c r="N17">
        <v>20.6</v>
      </c>
      <c r="O17">
        <v>5.7</v>
      </c>
      <c r="P17">
        <v>10.9</v>
      </c>
      <c r="Q17">
        <v>12.7</v>
      </c>
      <c r="R17">
        <v>9.3</v>
      </c>
      <c r="S17">
        <v>9.3</v>
      </c>
      <c r="T17">
        <v>7.1</v>
      </c>
      <c r="U17">
        <v>8.1</v>
      </c>
      <c r="V17">
        <v>7.1</v>
      </c>
      <c r="W17">
        <v>7.8</v>
      </c>
      <c r="X17">
        <v>9</v>
      </c>
      <c r="Y17">
        <v>8</v>
      </c>
      <c r="Z17">
        <v>5.9</v>
      </c>
      <c r="AA17">
        <v>3.9</v>
      </c>
      <c r="AB17">
        <v>6.3</v>
      </c>
      <c r="AC17">
        <v>8.6</v>
      </c>
      <c r="AD17">
        <v>6.8</v>
      </c>
      <c r="AE17">
        <v>17.7</v>
      </c>
      <c r="AF17">
        <v>7.3</v>
      </c>
      <c r="AG17">
        <v>9.1</v>
      </c>
      <c r="AH17" t="s">
        <v>42</v>
      </c>
      <c r="AJ17" s="28">
        <f>AVERAGE(C17:AG17)</f>
        <v>10.445161290322583</v>
      </c>
      <c r="AK17" s="11">
        <f>MAX(C17:AG17)</f>
        <v>34.6</v>
      </c>
      <c r="AL17" s="9">
        <f>MIN(C17:AG17)</f>
        <v>2.7</v>
      </c>
      <c r="AN17" s="50" t="s">
        <v>73</v>
      </c>
      <c r="AO17" s="51"/>
      <c r="AP17" s="25" t="s">
        <v>32</v>
      </c>
      <c r="AQ17" s="25">
        <f>COUNTIF(C16:AG16,"&gt;=61.8")</f>
        <v>0</v>
      </c>
    </row>
    <row r="18" spans="3:43" ht="12.75">
      <c r="C18" s="1">
        <v>38838</v>
      </c>
      <c r="D18" s="1">
        <v>38839</v>
      </c>
      <c r="E18" s="1">
        <v>38840</v>
      </c>
      <c r="F18" s="1">
        <v>38841</v>
      </c>
      <c r="G18" s="1">
        <v>38842</v>
      </c>
      <c r="H18" s="1">
        <v>38843</v>
      </c>
      <c r="I18" s="1">
        <v>38844</v>
      </c>
      <c r="J18" s="1">
        <v>38845</v>
      </c>
      <c r="K18" s="1">
        <v>38846</v>
      </c>
      <c r="L18" s="1">
        <v>38847</v>
      </c>
      <c r="M18" s="1">
        <v>38848</v>
      </c>
      <c r="N18" s="1">
        <v>38849</v>
      </c>
      <c r="O18" s="1">
        <v>38850</v>
      </c>
      <c r="P18" s="1">
        <v>38851</v>
      </c>
      <c r="Q18" s="1">
        <v>38852</v>
      </c>
      <c r="R18" s="1">
        <v>38853</v>
      </c>
      <c r="S18" s="1">
        <v>38854</v>
      </c>
      <c r="T18" s="1">
        <v>38855</v>
      </c>
      <c r="U18" s="1">
        <v>38856</v>
      </c>
      <c r="V18" s="1">
        <v>38857</v>
      </c>
      <c r="W18" s="1">
        <v>38858</v>
      </c>
      <c r="X18" s="1">
        <v>38859</v>
      </c>
      <c r="Y18" s="1">
        <v>38860</v>
      </c>
      <c r="Z18" s="1">
        <v>38861</v>
      </c>
      <c r="AA18" s="1">
        <v>38862</v>
      </c>
      <c r="AB18" s="1">
        <v>38863</v>
      </c>
      <c r="AC18" s="1">
        <v>38864</v>
      </c>
      <c r="AD18" s="1">
        <v>38865</v>
      </c>
      <c r="AE18" s="1">
        <v>38866</v>
      </c>
      <c r="AF18" s="1">
        <v>38867</v>
      </c>
      <c r="AG18" s="1">
        <v>38868</v>
      </c>
      <c r="AJ18" s="28"/>
      <c r="AK18" s="11"/>
      <c r="AL18" s="9"/>
      <c r="AM18" s="14"/>
      <c r="AN18" s="51"/>
      <c r="AO18" s="51"/>
      <c r="AP18" s="11" t="s">
        <v>33</v>
      </c>
      <c r="AQ18" s="11">
        <f>COUNTIF(C16:AG16,"&gt;=49.9")-COUNTIF(C16:AG16,"&gt;61.7")</f>
        <v>4</v>
      </c>
    </row>
    <row r="19" spans="1:43" ht="12.75">
      <c r="A19" t="s">
        <v>7</v>
      </c>
      <c r="C19">
        <v>1012</v>
      </c>
      <c r="D19">
        <v>1012</v>
      </c>
      <c r="E19">
        <v>1013</v>
      </c>
      <c r="F19">
        <v>1010</v>
      </c>
      <c r="G19">
        <v>1010</v>
      </c>
      <c r="H19">
        <v>1018</v>
      </c>
      <c r="I19">
        <v>1022</v>
      </c>
      <c r="J19">
        <v>1021</v>
      </c>
      <c r="K19">
        <v>1023</v>
      </c>
      <c r="L19">
        <v>1023</v>
      </c>
      <c r="M19">
        <v>1016</v>
      </c>
      <c r="N19">
        <v>1017</v>
      </c>
      <c r="O19">
        <v>1016</v>
      </c>
      <c r="P19">
        <v>1013</v>
      </c>
      <c r="Q19">
        <v>1020</v>
      </c>
      <c r="R19">
        <v>1020</v>
      </c>
      <c r="S19">
        <v>1018</v>
      </c>
      <c r="T19">
        <v>1020</v>
      </c>
      <c r="U19">
        <v>1018</v>
      </c>
      <c r="V19">
        <v>1016</v>
      </c>
      <c r="W19">
        <v>1020</v>
      </c>
      <c r="X19">
        <v>1022</v>
      </c>
      <c r="Y19">
        <v>1020</v>
      </c>
      <c r="Z19">
        <v>1019</v>
      </c>
      <c r="AA19">
        <v>1017</v>
      </c>
      <c r="AB19">
        <v>1011</v>
      </c>
      <c r="AC19">
        <v>1006</v>
      </c>
      <c r="AD19">
        <v>1002</v>
      </c>
      <c r="AE19">
        <v>1014</v>
      </c>
      <c r="AF19">
        <v>1015</v>
      </c>
      <c r="AG19">
        <v>1014</v>
      </c>
      <c r="AH19" t="s">
        <v>24</v>
      </c>
      <c r="AJ19" s="28">
        <f>AVERAGE(C19:AG19)</f>
        <v>1016.0645161290323</v>
      </c>
      <c r="AK19" s="11">
        <f>MAX(C19:AG19)</f>
        <v>1023</v>
      </c>
      <c r="AL19" s="9">
        <f>MIN(C19:AG19)</f>
        <v>1002</v>
      </c>
      <c r="AM19" s="14"/>
      <c r="AN19" s="51"/>
      <c r="AO19" s="51"/>
      <c r="AP19" s="24" t="s">
        <v>34</v>
      </c>
      <c r="AQ19" s="24">
        <f>COUNTIF(C16:AG16,"&gt;=38.8")-COUNTIF(C16:AG16,"&gt;49.8")</f>
        <v>4</v>
      </c>
    </row>
    <row r="20" spans="1:43" ht="12.75">
      <c r="A20" t="s">
        <v>8</v>
      </c>
      <c r="C20">
        <v>1010</v>
      </c>
      <c r="D20">
        <v>1008</v>
      </c>
      <c r="E20">
        <v>1009</v>
      </c>
      <c r="F20">
        <v>1005</v>
      </c>
      <c r="G20" s="4">
        <v>1006</v>
      </c>
      <c r="H20" s="4">
        <v>1010</v>
      </c>
      <c r="I20" s="4">
        <v>1018</v>
      </c>
      <c r="J20" s="4">
        <v>1019</v>
      </c>
      <c r="K20" s="4">
        <v>1021</v>
      </c>
      <c r="L20" s="4">
        <v>1015</v>
      </c>
      <c r="M20" s="4">
        <v>1012</v>
      </c>
      <c r="N20" s="4">
        <v>1015</v>
      </c>
      <c r="O20" s="4">
        <v>1010</v>
      </c>
      <c r="P20" s="4">
        <v>1007</v>
      </c>
      <c r="Q20" s="4">
        <v>1013</v>
      </c>
      <c r="R20" s="4">
        <v>1015</v>
      </c>
      <c r="S20" s="4">
        <v>1012</v>
      </c>
      <c r="T20" s="4">
        <v>1017</v>
      </c>
      <c r="U20" s="4">
        <v>1014</v>
      </c>
      <c r="V20">
        <v>1014</v>
      </c>
      <c r="W20">
        <v>1016</v>
      </c>
      <c r="X20">
        <v>1019</v>
      </c>
      <c r="Y20">
        <v>1016</v>
      </c>
      <c r="Z20">
        <v>1015</v>
      </c>
      <c r="AA20">
        <v>1010</v>
      </c>
      <c r="AB20">
        <v>1004</v>
      </c>
      <c r="AC20">
        <v>1001</v>
      </c>
      <c r="AD20">
        <v>1000</v>
      </c>
      <c r="AE20">
        <v>1002</v>
      </c>
      <c r="AF20">
        <v>1012</v>
      </c>
      <c r="AG20">
        <v>1009</v>
      </c>
      <c r="AH20" t="s">
        <v>25</v>
      </c>
      <c r="AJ20" s="28">
        <f>AVERAGE(C20:AG20)</f>
        <v>1011.4193548387096</v>
      </c>
      <c r="AK20" s="11">
        <f>MAX(C20:AG20)</f>
        <v>1021</v>
      </c>
      <c r="AL20" s="9">
        <f>MIN(C20:AG20)</f>
        <v>1000</v>
      </c>
      <c r="AM20" s="14"/>
      <c r="AN20" s="51"/>
      <c r="AO20" s="51"/>
      <c r="AP20" s="23" t="s">
        <v>35</v>
      </c>
      <c r="AQ20" s="23">
        <f>COUNTIF(C16:AG16,"&gt;=28.6")-COUNTIF(C16:AG16,"&gt;38.7")</f>
        <v>8</v>
      </c>
    </row>
    <row r="21" spans="1:43" ht="12.75">
      <c r="A21" t="s">
        <v>43</v>
      </c>
      <c r="C21">
        <v>1010.6</v>
      </c>
      <c r="D21">
        <v>1009.8</v>
      </c>
      <c r="E21">
        <v>1011.3</v>
      </c>
      <c r="F21">
        <v>1006.3</v>
      </c>
      <c r="G21" s="4">
        <v>1008.1</v>
      </c>
      <c r="H21" s="4">
        <v>1016.4</v>
      </c>
      <c r="I21" s="4">
        <v>1020.4</v>
      </c>
      <c r="J21" s="4">
        <v>1020.4</v>
      </c>
      <c r="K21" s="4">
        <v>1021.5</v>
      </c>
      <c r="L21" s="4">
        <v>1018.9</v>
      </c>
      <c r="M21" s="4">
        <v>1014.1</v>
      </c>
      <c r="N21" s="4">
        <v>1015.5</v>
      </c>
      <c r="O21" s="4">
        <v>1012.6</v>
      </c>
      <c r="P21" s="4">
        <v>1012</v>
      </c>
      <c r="Q21" s="4">
        <v>1018.1</v>
      </c>
      <c r="R21" s="4">
        <v>1017.8</v>
      </c>
      <c r="S21" s="4">
        <v>1014.3</v>
      </c>
      <c r="T21" s="4">
        <v>1018.4</v>
      </c>
      <c r="U21" s="4">
        <v>1015.6</v>
      </c>
      <c r="V21" s="4">
        <v>1014.6</v>
      </c>
      <c r="W21" s="4">
        <v>1017.7</v>
      </c>
      <c r="X21" s="4">
        <v>1020.1</v>
      </c>
      <c r="Y21" s="4">
        <v>1018.5</v>
      </c>
      <c r="Z21" s="4">
        <v>1016.6</v>
      </c>
      <c r="AA21" s="4">
        <v>1012.6</v>
      </c>
      <c r="AB21" s="4">
        <v>1007.1</v>
      </c>
      <c r="AC21" s="4">
        <v>1003.3</v>
      </c>
      <c r="AD21" s="4">
        <v>1001.7</v>
      </c>
      <c r="AE21" s="4">
        <v>1010.4</v>
      </c>
      <c r="AF21" s="4">
        <v>1013.4</v>
      </c>
      <c r="AG21" s="4">
        <v>1012</v>
      </c>
      <c r="AH21" t="s">
        <v>43</v>
      </c>
      <c r="AJ21" s="28">
        <f>AVERAGE(C21:AG21)</f>
        <v>1013.874193548387</v>
      </c>
      <c r="AK21" s="11">
        <f>MAX(C21:AG21)</f>
        <v>1021.5</v>
      </c>
      <c r="AL21" s="9">
        <f>MIN(C21:AG21)</f>
        <v>1001.7</v>
      </c>
      <c r="AN21" s="51"/>
      <c r="AO21" s="51"/>
      <c r="AP21" s="26" t="s">
        <v>36</v>
      </c>
      <c r="AQ21" s="27">
        <f>COUNTIF(C16:AG16,"&gt;=19.5")-COUNTIF(C16:AG16,"&gt;28.5")</f>
        <v>12</v>
      </c>
    </row>
    <row r="22" spans="3:43" ht="12.75">
      <c r="C22" s="1">
        <v>38838</v>
      </c>
      <c r="D22" s="1">
        <v>38839</v>
      </c>
      <c r="E22" s="1">
        <v>38840</v>
      </c>
      <c r="F22" s="1">
        <v>38841</v>
      </c>
      <c r="G22" s="1">
        <v>38842</v>
      </c>
      <c r="H22" s="1">
        <v>38843</v>
      </c>
      <c r="I22" s="1">
        <v>38844</v>
      </c>
      <c r="J22" s="1">
        <v>38845</v>
      </c>
      <c r="K22" s="1">
        <v>38846</v>
      </c>
      <c r="L22" s="1">
        <v>38847</v>
      </c>
      <c r="M22" s="1">
        <v>38848</v>
      </c>
      <c r="N22" s="1">
        <v>38849</v>
      </c>
      <c r="O22" s="1">
        <v>38850</v>
      </c>
      <c r="P22" s="1">
        <v>38851</v>
      </c>
      <c r="Q22" s="1">
        <v>38852</v>
      </c>
      <c r="R22" s="1">
        <v>38853</v>
      </c>
      <c r="S22" s="1">
        <v>38854</v>
      </c>
      <c r="T22" s="1">
        <v>38855</v>
      </c>
      <c r="U22" s="1">
        <v>38856</v>
      </c>
      <c r="V22" s="1">
        <v>38857</v>
      </c>
      <c r="W22" s="1">
        <v>38858</v>
      </c>
      <c r="X22" s="1">
        <v>38859</v>
      </c>
      <c r="Y22" s="1">
        <v>38860</v>
      </c>
      <c r="Z22" s="1">
        <v>38861</v>
      </c>
      <c r="AA22" s="1">
        <v>38862</v>
      </c>
      <c r="AB22" s="1">
        <v>38863</v>
      </c>
      <c r="AC22" s="1">
        <v>38864</v>
      </c>
      <c r="AD22" s="1">
        <v>38865</v>
      </c>
      <c r="AE22" s="1">
        <v>38866</v>
      </c>
      <c r="AF22" s="1">
        <v>38867</v>
      </c>
      <c r="AG22" s="1">
        <v>38868</v>
      </c>
      <c r="AJ22" s="28"/>
      <c r="AK22" s="11"/>
      <c r="AL22" s="9"/>
      <c r="AM22" s="14"/>
      <c r="AN22" s="51"/>
      <c r="AO22" s="51"/>
      <c r="AP22" s="7" t="s">
        <v>37</v>
      </c>
      <c r="AQ22" s="7">
        <f>COUNTIF(C16:AG16,"&gt;=12.0")-COUNTIF(C16:AG16,"&gt;19.4")</f>
        <v>3</v>
      </c>
    </row>
    <row r="23" spans="1:43" ht="12.75">
      <c r="A23" t="s">
        <v>9</v>
      </c>
      <c r="C23" s="4">
        <v>0</v>
      </c>
      <c r="D23" s="4">
        <v>0</v>
      </c>
      <c r="E23" s="4">
        <v>0</v>
      </c>
      <c r="F23" s="4">
        <v>0</v>
      </c>
      <c r="G23" s="4">
        <v>9.5</v>
      </c>
      <c r="H23" s="4">
        <v>41.7</v>
      </c>
      <c r="I23" s="4">
        <v>2.9</v>
      </c>
      <c r="J23" s="4">
        <v>0.4</v>
      </c>
      <c r="K23" s="4">
        <v>3.6</v>
      </c>
      <c r="L23" s="4">
        <v>0</v>
      </c>
      <c r="M23" s="4">
        <v>0.3</v>
      </c>
      <c r="N23" s="4">
        <v>2.9</v>
      </c>
      <c r="O23" s="4">
        <v>0.7</v>
      </c>
      <c r="P23" s="4">
        <v>0</v>
      </c>
      <c r="Q23" s="4">
        <v>30.3</v>
      </c>
      <c r="R23" s="4">
        <v>2.9</v>
      </c>
      <c r="S23" s="4">
        <v>26.4</v>
      </c>
      <c r="T23" s="4">
        <v>29.7</v>
      </c>
      <c r="U23" s="4">
        <v>0</v>
      </c>
      <c r="V23" s="4">
        <v>0.6</v>
      </c>
      <c r="W23" s="4">
        <v>8.2</v>
      </c>
      <c r="X23" s="4">
        <v>2.9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48.3</v>
      </c>
      <c r="AE23" s="4">
        <v>19.2</v>
      </c>
      <c r="AF23" s="4">
        <v>0.3</v>
      </c>
      <c r="AG23" s="4">
        <v>0.4</v>
      </c>
      <c r="AH23" t="s">
        <v>26</v>
      </c>
      <c r="AJ23" s="28">
        <f>AVERAGE(C23:AG23)</f>
        <v>7.458064516129031</v>
      </c>
      <c r="AK23" s="11">
        <f>MAX(C23:AG23)</f>
        <v>48.3</v>
      </c>
      <c r="AL23" s="9">
        <f>MIN(C23:AG23)</f>
        <v>0</v>
      </c>
      <c r="AM23" s="14"/>
      <c r="AN23" s="51"/>
      <c r="AO23" s="51"/>
      <c r="AP23" s="16" t="s">
        <v>38</v>
      </c>
      <c r="AQ23" s="16">
        <f>COUNTIF(C16:AG16,"&lt;=11.9")</f>
        <v>0</v>
      </c>
    </row>
    <row r="24" spans="1:41" ht="12.75">
      <c r="A24" t="s">
        <v>10</v>
      </c>
      <c r="C24" s="4">
        <v>0</v>
      </c>
      <c r="D24" s="4">
        <v>0</v>
      </c>
      <c r="E24" s="4">
        <v>0</v>
      </c>
      <c r="F24" s="4">
        <v>4.5</v>
      </c>
      <c r="G24" s="4">
        <v>36.5</v>
      </c>
      <c r="H24" s="4">
        <v>54.1</v>
      </c>
      <c r="I24" s="4">
        <v>54.1</v>
      </c>
      <c r="J24" s="4">
        <v>56</v>
      </c>
      <c r="K24" s="4">
        <v>58</v>
      </c>
      <c r="L24" s="4">
        <v>58</v>
      </c>
      <c r="M24" s="4">
        <v>58.6</v>
      </c>
      <c r="N24" s="4">
        <v>61.9</v>
      </c>
      <c r="O24" s="4">
        <v>61.9</v>
      </c>
      <c r="P24" s="4">
        <v>81.5</v>
      </c>
      <c r="Q24" s="4">
        <v>94.8</v>
      </c>
      <c r="R24" s="4">
        <v>98.1</v>
      </c>
      <c r="S24" s="4">
        <v>124.2</v>
      </c>
      <c r="T24" s="4">
        <v>151.2</v>
      </c>
      <c r="U24" s="4">
        <v>151.9</v>
      </c>
      <c r="V24" s="4">
        <v>151.9</v>
      </c>
      <c r="W24" s="4">
        <v>162.3</v>
      </c>
      <c r="X24" s="4">
        <v>163</v>
      </c>
      <c r="Y24" s="4">
        <v>163</v>
      </c>
      <c r="Z24" s="4">
        <v>163</v>
      </c>
      <c r="AA24" s="4">
        <v>163</v>
      </c>
      <c r="AB24" s="4">
        <v>163</v>
      </c>
      <c r="AC24" s="4">
        <v>169.1</v>
      </c>
      <c r="AD24" s="4">
        <v>223.3</v>
      </c>
      <c r="AE24" s="4">
        <v>230.8</v>
      </c>
      <c r="AF24" s="4">
        <v>230.8</v>
      </c>
      <c r="AG24" s="4">
        <v>231.1</v>
      </c>
      <c r="AH24" t="s">
        <v>27</v>
      </c>
      <c r="AJ24" s="29"/>
      <c r="AK24" s="16"/>
      <c r="AL24" s="16"/>
      <c r="AM24" s="13">
        <f>MAX(C24:AG24)</f>
        <v>231.1</v>
      </c>
      <c r="AN24" s="50" t="s">
        <v>74</v>
      </c>
      <c r="AO24" s="51"/>
    </row>
    <row r="25" spans="3:43" ht="12.75">
      <c r="C25" s="1">
        <v>38838</v>
      </c>
      <c r="D25" s="1">
        <v>38839</v>
      </c>
      <c r="E25" s="1">
        <v>38840</v>
      </c>
      <c r="F25" s="1">
        <v>38841</v>
      </c>
      <c r="G25" s="1">
        <v>38842</v>
      </c>
      <c r="H25" s="1">
        <v>38843</v>
      </c>
      <c r="I25" s="1">
        <v>38844</v>
      </c>
      <c r="J25" s="1">
        <v>38845</v>
      </c>
      <c r="K25" s="1">
        <v>38846</v>
      </c>
      <c r="L25" s="1">
        <v>38847</v>
      </c>
      <c r="M25" s="1">
        <v>38848</v>
      </c>
      <c r="N25" s="1">
        <v>38849</v>
      </c>
      <c r="O25" s="1">
        <v>38850</v>
      </c>
      <c r="P25" s="1">
        <v>38851</v>
      </c>
      <c r="Q25" s="1">
        <v>38852</v>
      </c>
      <c r="R25" s="1">
        <v>38853</v>
      </c>
      <c r="S25" s="1">
        <v>38854</v>
      </c>
      <c r="T25" s="1">
        <v>38855</v>
      </c>
      <c r="U25" s="1">
        <v>38856</v>
      </c>
      <c r="V25" s="1">
        <v>38857</v>
      </c>
      <c r="W25" s="1">
        <v>38858</v>
      </c>
      <c r="X25" s="1">
        <v>38859</v>
      </c>
      <c r="Y25" s="1">
        <v>38860</v>
      </c>
      <c r="Z25" s="1">
        <v>38861</v>
      </c>
      <c r="AA25" s="1">
        <v>38862</v>
      </c>
      <c r="AB25" s="1">
        <v>38863</v>
      </c>
      <c r="AC25" s="1">
        <v>38864</v>
      </c>
      <c r="AD25" s="1">
        <v>38865</v>
      </c>
      <c r="AE25" s="1">
        <v>38866</v>
      </c>
      <c r="AF25" s="1">
        <v>38867</v>
      </c>
      <c r="AG25" s="1">
        <v>38868</v>
      </c>
      <c r="AJ25" s="28"/>
      <c r="AK25" s="11"/>
      <c r="AL25" s="9"/>
      <c r="AM25" s="14"/>
      <c r="AN25" s="51"/>
      <c r="AO25" s="51"/>
      <c r="AP25" s="35" t="s">
        <v>39</v>
      </c>
      <c r="AQ25" s="36"/>
    </row>
    <row r="26" spans="1:43" ht="12.75">
      <c r="A26" t="s">
        <v>11</v>
      </c>
      <c r="C26" s="5">
        <v>0.2340277777777778</v>
      </c>
      <c r="D26" s="5">
        <v>0.26805555555555555</v>
      </c>
      <c r="E26" s="5">
        <v>0.3590277777777778</v>
      </c>
      <c r="F26" s="5">
        <v>0.23194444444444443</v>
      </c>
      <c r="G26" s="5">
        <v>0</v>
      </c>
      <c r="H26" s="5">
        <v>0.12222222222222223</v>
      </c>
      <c r="I26" s="5">
        <v>0.25625</v>
      </c>
      <c r="J26" s="5">
        <v>0.20833333333333334</v>
      </c>
      <c r="K26" s="5">
        <v>0.4083333333333334</v>
      </c>
      <c r="L26" s="5">
        <v>0.44027777777777777</v>
      </c>
      <c r="M26" s="5">
        <v>0.2951388888888889</v>
      </c>
      <c r="N26" s="5">
        <v>0.40208333333333335</v>
      </c>
      <c r="O26" s="5">
        <v>0.4395833333333334</v>
      </c>
      <c r="P26" s="5">
        <v>0.09513888888888888</v>
      </c>
      <c r="Q26" s="5">
        <v>0.2347222222222222</v>
      </c>
      <c r="R26" s="5">
        <v>0.34791666666666665</v>
      </c>
      <c r="S26" s="5">
        <v>0</v>
      </c>
      <c r="T26" s="5">
        <v>0.3743055555555555</v>
      </c>
      <c r="U26" s="5">
        <v>0.5180555555555556</v>
      </c>
      <c r="V26" s="5">
        <v>0.46458333333333335</v>
      </c>
      <c r="W26" s="5">
        <v>0.3770833333333334</v>
      </c>
      <c r="X26" s="5">
        <v>0.47152777777777777</v>
      </c>
      <c r="Y26" s="5">
        <v>0.34791666666666665</v>
      </c>
      <c r="Z26" s="5">
        <v>0.41944444444444445</v>
      </c>
      <c r="AA26" s="5">
        <v>0.31319444444444444</v>
      </c>
      <c r="AB26" s="5">
        <v>0.1951388888888889</v>
      </c>
      <c r="AC26" s="5">
        <v>0.19722222222222222</v>
      </c>
      <c r="AD26" s="5">
        <v>0</v>
      </c>
      <c r="AE26" s="5">
        <v>0.025</v>
      </c>
      <c r="AF26" s="5">
        <v>0.46875</v>
      </c>
      <c r="AG26" s="5">
        <v>0.35</v>
      </c>
      <c r="AH26" t="s">
        <v>11</v>
      </c>
      <c r="AJ26" s="30">
        <f>AVERAGE(C26:AG26)</f>
        <v>0.2859767025089606</v>
      </c>
      <c r="AK26" s="17">
        <f>MAX(C26:AG26)</f>
        <v>0.5180555555555556</v>
      </c>
      <c r="AL26" s="19">
        <f>MIN(C26:AG26)</f>
        <v>0</v>
      </c>
      <c r="AM26" s="32" t="s">
        <v>46</v>
      </c>
      <c r="AN26" s="50" t="s">
        <v>47</v>
      </c>
      <c r="AO26" s="51"/>
      <c r="AP26" s="37" t="s">
        <v>58</v>
      </c>
      <c r="AQ26" s="37">
        <f>COUNTIF($C$30:$AG$30,"&gt;0")</f>
        <v>0</v>
      </c>
    </row>
    <row r="27" spans="3:43" ht="12.75">
      <c r="C27" s="1">
        <v>38838</v>
      </c>
      <c r="D27" s="1">
        <v>38839</v>
      </c>
      <c r="E27" s="1">
        <v>38840</v>
      </c>
      <c r="F27" s="1">
        <v>38841</v>
      </c>
      <c r="G27" s="1">
        <v>38842</v>
      </c>
      <c r="H27" s="1">
        <v>38843</v>
      </c>
      <c r="I27" s="1">
        <v>38844</v>
      </c>
      <c r="J27" s="1">
        <v>38845</v>
      </c>
      <c r="K27" s="1">
        <v>38846</v>
      </c>
      <c r="L27" s="1">
        <v>38847</v>
      </c>
      <c r="M27" s="1">
        <v>38848</v>
      </c>
      <c r="N27" s="1">
        <v>38849</v>
      </c>
      <c r="O27" s="1">
        <v>38850</v>
      </c>
      <c r="P27" s="1">
        <v>38851</v>
      </c>
      <c r="Q27" s="1">
        <v>38852</v>
      </c>
      <c r="R27" s="1">
        <v>38853</v>
      </c>
      <c r="S27" s="1">
        <v>38854</v>
      </c>
      <c r="T27" s="1">
        <v>38855</v>
      </c>
      <c r="U27" s="1">
        <v>38856</v>
      </c>
      <c r="V27" s="1">
        <v>38857</v>
      </c>
      <c r="W27" s="1">
        <v>38858</v>
      </c>
      <c r="X27" s="1">
        <v>38859</v>
      </c>
      <c r="Y27" s="1">
        <v>38860</v>
      </c>
      <c r="Z27" s="1">
        <v>38861</v>
      </c>
      <c r="AA27" s="1">
        <v>38862</v>
      </c>
      <c r="AB27" s="1">
        <v>38863</v>
      </c>
      <c r="AC27" s="1">
        <v>38864</v>
      </c>
      <c r="AD27" s="1">
        <v>38865</v>
      </c>
      <c r="AE27" s="1">
        <v>38866</v>
      </c>
      <c r="AF27" s="1">
        <v>38867</v>
      </c>
      <c r="AG27" s="1">
        <v>38868</v>
      </c>
      <c r="AJ27" s="28"/>
      <c r="AK27" s="11"/>
      <c r="AL27" s="9"/>
      <c r="AM27" s="14"/>
      <c r="AP27" s="38" t="s">
        <v>59</v>
      </c>
      <c r="AQ27" s="38">
        <f>COUNTIF($C$30:$AG$30,"&gt;=1")</f>
        <v>0</v>
      </c>
    </row>
    <row r="28" spans="1:43" ht="12.75">
      <c r="A28" t="s">
        <v>12</v>
      </c>
      <c r="C28">
        <v>105</v>
      </c>
      <c r="D28">
        <v>57.8</v>
      </c>
      <c r="E28">
        <v>111</v>
      </c>
      <c r="F28">
        <v>98.9</v>
      </c>
      <c r="G28">
        <v>34.6</v>
      </c>
      <c r="H28">
        <v>109</v>
      </c>
      <c r="I28">
        <v>97</v>
      </c>
      <c r="J28">
        <v>123</v>
      </c>
      <c r="K28">
        <v>114</v>
      </c>
      <c r="L28">
        <v>104</v>
      </c>
      <c r="M28">
        <v>112</v>
      </c>
      <c r="N28">
        <v>113</v>
      </c>
      <c r="O28">
        <v>105</v>
      </c>
      <c r="P28">
        <v>82.7</v>
      </c>
      <c r="Q28">
        <v>122</v>
      </c>
      <c r="R28">
        <v>116</v>
      </c>
      <c r="S28" t="s">
        <v>45</v>
      </c>
      <c r="T28">
        <v>116</v>
      </c>
      <c r="U28">
        <v>99.3</v>
      </c>
      <c r="V28">
        <v>114</v>
      </c>
      <c r="W28">
        <v>115</v>
      </c>
      <c r="X28">
        <v>110</v>
      </c>
      <c r="Y28">
        <v>111</v>
      </c>
      <c r="Z28">
        <v>97.6</v>
      </c>
      <c r="AA28">
        <v>110</v>
      </c>
      <c r="AB28">
        <v>72.5</v>
      </c>
      <c r="AC28">
        <v>114</v>
      </c>
      <c r="AD28">
        <v>33</v>
      </c>
      <c r="AE28">
        <v>49.9</v>
      </c>
      <c r="AF28">
        <v>105</v>
      </c>
      <c r="AG28">
        <v>108</v>
      </c>
      <c r="AH28" t="s">
        <v>28</v>
      </c>
      <c r="AJ28" s="28">
        <f>AVERAGE(C28:AG28)</f>
        <v>98.67666666666668</v>
      </c>
      <c r="AK28" s="11">
        <f>MAX(C28:AG28)</f>
        <v>123</v>
      </c>
      <c r="AL28" s="9">
        <f>MIN(C28:AG28)</f>
        <v>33</v>
      </c>
      <c r="AM28" s="14"/>
      <c r="AP28" s="39" t="s">
        <v>60</v>
      </c>
      <c r="AQ28" s="40">
        <f>COUNTIF($C$30:$AG$30,"&gt;=5")</f>
        <v>0</v>
      </c>
    </row>
    <row r="29" spans="3:43" ht="12.75">
      <c r="C29" s="1">
        <v>38838</v>
      </c>
      <c r="D29" s="1">
        <v>38839</v>
      </c>
      <c r="E29" s="1">
        <v>38840</v>
      </c>
      <c r="F29" s="1">
        <v>38841</v>
      </c>
      <c r="G29" s="1">
        <v>38842</v>
      </c>
      <c r="H29" s="1">
        <v>38843</v>
      </c>
      <c r="I29" s="1">
        <v>38844</v>
      </c>
      <c r="J29" s="1">
        <v>38845</v>
      </c>
      <c r="K29" s="1">
        <v>38846</v>
      </c>
      <c r="L29" s="1">
        <v>38847</v>
      </c>
      <c r="M29" s="1">
        <v>38848</v>
      </c>
      <c r="N29" s="1">
        <v>38849</v>
      </c>
      <c r="O29" s="1">
        <v>38850</v>
      </c>
      <c r="P29" s="1">
        <v>38851</v>
      </c>
      <c r="Q29" s="1">
        <v>38852</v>
      </c>
      <c r="R29" s="1">
        <v>38853</v>
      </c>
      <c r="S29" s="1">
        <v>38854</v>
      </c>
      <c r="T29" s="1">
        <v>38855</v>
      </c>
      <c r="U29" s="1">
        <v>38856</v>
      </c>
      <c r="V29" s="1">
        <v>38857</v>
      </c>
      <c r="W29" s="1">
        <v>38858</v>
      </c>
      <c r="X29" s="1">
        <v>38859</v>
      </c>
      <c r="Y29" s="1">
        <v>38860</v>
      </c>
      <c r="Z29" s="1">
        <v>38861</v>
      </c>
      <c r="AA29" s="1">
        <v>38862</v>
      </c>
      <c r="AB29" s="1">
        <v>38863</v>
      </c>
      <c r="AC29" s="1">
        <v>38864</v>
      </c>
      <c r="AD29" s="1">
        <v>38865</v>
      </c>
      <c r="AE29" s="1">
        <v>38866</v>
      </c>
      <c r="AF29" s="1">
        <v>38867</v>
      </c>
      <c r="AG29" s="1">
        <v>38868</v>
      </c>
      <c r="AJ29" s="28"/>
      <c r="AK29" s="11"/>
      <c r="AL29" s="9"/>
      <c r="AM29" s="14"/>
      <c r="AP29" s="41" t="s">
        <v>61</v>
      </c>
      <c r="AQ29" s="41">
        <f>COUNTIF($C$30:$AG$30,"&gt;=10")</f>
        <v>0</v>
      </c>
    </row>
    <row r="30" spans="1:43" ht="12.75">
      <c r="A30" t="s">
        <v>13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t="s">
        <v>13</v>
      </c>
      <c r="AJ30" s="28">
        <f>AVERAGE(C30:AG30)</f>
        <v>0</v>
      </c>
      <c r="AK30" s="11">
        <f>MAX(C30:AG30)</f>
        <v>0</v>
      </c>
      <c r="AL30" s="9">
        <f>MIN(C30:AG30)</f>
        <v>0</v>
      </c>
      <c r="AM30" s="14"/>
      <c r="AP30" s="42" t="s">
        <v>62</v>
      </c>
      <c r="AQ30" s="42">
        <f>COUNTIF($C$30:$AG$30,"&gt;=15")</f>
        <v>0</v>
      </c>
    </row>
    <row r="31" spans="42:43" ht="12.75">
      <c r="AP31" s="43" t="s">
        <v>63</v>
      </c>
      <c r="AQ31" s="43">
        <f>COUNTIF($C$30:$AG$30,"&gt;=20")</f>
        <v>0</v>
      </c>
    </row>
    <row r="32" spans="42:43" ht="12.75">
      <c r="AP32" s="44" t="s">
        <v>64</v>
      </c>
      <c r="AQ32" s="44">
        <f>COUNTIF($C$30:$AG$30,"&gt;=30")</f>
        <v>0</v>
      </c>
    </row>
    <row r="33" spans="42:43" ht="12.75">
      <c r="AP33" s="45" t="s">
        <v>65</v>
      </c>
      <c r="AQ33" s="45">
        <f>COUNTIF($C$30:$AG$30,"&gt;=40")</f>
        <v>0</v>
      </c>
    </row>
    <row r="34" spans="42:43" ht="12.75">
      <c r="AP34" s="46" t="s">
        <v>66</v>
      </c>
      <c r="AQ34" s="46">
        <f>COUNTIF($C$30:$AG$30,"&gt;=50")</f>
        <v>0</v>
      </c>
    </row>
    <row r="35" spans="42:43" ht="12.75">
      <c r="AP35" s="34" t="s">
        <v>67</v>
      </c>
      <c r="AQ35" s="34">
        <f>COUNTIF($C$30:$AG$30,"&gt;=75")</f>
        <v>0</v>
      </c>
    </row>
    <row r="36" spans="42:43" ht="12.75">
      <c r="AP36" s="47" t="s">
        <v>68</v>
      </c>
      <c r="AQ36" s="47">
        <f>COUNTIF($C$30:$AG$30,"&gt;=100")</f>
        <v>0</v>
      </c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silas</dc:creator>
  <cp:keywords/>
  <dc:description/>
  <cp:lastModifiedBy>Walther Silas</cp:lastModifiedBy>
  <dcterms:created xsi:type="dcterms:W3CDTF">2006-01-02T10:36:20Z</dcterms:created>
  <dcterms:modified xsi:type="dcterms:W3CDTF">2011-11-03T09:24:50Z</dcterms:modified>
  <cp:category/>
  <cp:version/>
  <cp:contentType/>
  <cp:contentStatus/>
</cp:coreProperties>
</file>